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ES-CONTABILIDAD\4. NOEMI\TRANSPARENCIA 2024-2027 PAPEL DE TRABAJO\2024\4TO TRIMESTRE\OFICIO 114 INFORMACIÓN FINANC TITULO V 4TO TRIM 24\"/>
    </mc:Choice>
  </mc:AlternateContent>
  <xr:revisionPtr revIDLastSave="0" documentId="13_ncr:1_{95324FA5-E335-4DDF-85D5-3132E3673614}" xr6:coauthVersionLast="36" xr6:coauthVersionMax="36" xr10:uidLastSave="{00000000-0000-0000-0000-000000000000}"/>
  <bookViews>
    <workbookView xWindow="0" yWindow="0" windowWidth="14715" windowHeight="8250" tabRatio="863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externalReferences>
    <externalReference r:id="rId9"/>
  </externalReferences>
  <definedNames>
    <definedName name="_xlnm.Print_Area" localSheetId="1">ACT!$A$1:$E$224</definedName>
    <definedName name="_xlnm.Print_Area" localSheetId="6">Conciliacion_Eg!$A$1:$E$52</definedName>
    <definedName name="_xlnm.Print_Area" localSheetId="5">Conciliacion_Ig!$A$1:$E$31</definedName>
    <definedName name="_xlnm.Print_Area" localSheetId="4">EFE!$A$1:$E$158</definedName>
    <definedName name="_xlnm.Print_Area" localSheetId="2">ESF!$A$1:$J$203</definedName>
    <definedName name="_xlnm.Print_Area" localSheetId="3">VHP!$A$1:$E$42</definedName>
  </definedNames>
  <calcPr calcId="191029"/>
</workbook>
</file>

<file path=xl/calcChain.xml><?xml version="1.0" encoding="utf-8"?>
<calcChain xmlns="http://schemas.openxmlformats.org/spreadsheetml/2006/main">
  <c r="C104" i="60" l="1" a="1"/>
  <c r="C106" i="60" s="1"/>
  <c r="C110" i="60" l="1"/>
  <c r="C109" i="60"/>
  <c r="C105" i="60"/>
  <c r="C104" i="60"/>
  <c r="C111" i="60"/>
  <c r="C108" i="60"/>
  <c r="C107" i="60"/>
  <c r="D51" i="62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4" i="62"/>
  <c r="F35" i="65" l="1"/>
  <c r="C98" i="59" l="1"/>
  <c r="D123" i="59" l="1"/>
  <c r="D122" i="59"/>
  <c r="D121" i="59"/>
  <c r="C200" i="60" l="1"/>
  <c r="D16" i="62" l="1"/>
  <c r="C16" i="62"/>
  <c r="C41" i="59"/>
  <c r="C32" i="59"/>
  <c r="C11" i="60" l="1"/>
  <c r="C94" i="62" l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145" i="62" s="1"/>
  <c r="D66" i="62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C103" i="59"/>
  <c r="C92" i="59"/>
  <c r="E7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</calcChain>
</file>

<file path=xl/sharedStrings.xml><?xml version="1.0" encoding="utf-8"?>
<sst xmlns="http://schemas.openxmlformats.org/spreadsheetml/2006/main" count="859" uniqueCount="603">
  <si>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</si>
  <si>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</si>
  <si>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</si>
  <si>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</si>
  <si>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</si>
  <si>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</si>
  <si>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</si>
  <si>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</si>
  <si>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</si>
  <si>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</si>
  <si>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</si>
  <si>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</si>
  <si>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</si>
  <si>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</si>
  <si>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</si>
  <si>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</si>
  <si>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</si>
  <si>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</si>
  <si>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</si>
  <si>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</si>
  <si>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</si>
  <si>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</si>
  <si>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</si>
  <si>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</si>
  <si>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</si>
  <si>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</si>
  <si>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</si>
  <si>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</si>
  <si>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</si>
  <si>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</si>
  <si>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</si>
  <si>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</si>
  <si>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</si>
  <si>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</si>
  <si>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</si>
  <si>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</si>
  <si>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</si>
  <si>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</si>
  <si>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</si>
  <si>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</si>
  <si>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</si>
  <si>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</si>
  <si>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</si>
  <si>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</si>
  <si>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</si>
  <si>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</si>
  <si>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</si>
  <si>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</si>
  <si>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</si>
  <si>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</si>
  <si>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</si>
  <si>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</si>
  <si>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</si>
  <si>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</si>
  <si>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</si>
  <si>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</si>
  <si>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</si>
  <si>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</si>
  <si>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</si>
  <si>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</si>
  <si>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</si>
  <si>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</si>
  <si>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</si>
  <si>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</si>
  <si>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</si>
  <si>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</si>
  <si>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</si>
  <si>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</si>
  <si>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</si>
  <si>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</si>
  <si>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</si>
  <si>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</si>
  <si>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</si>
  <si>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</si>
  <si>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</si>
  <si>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</si>
  <si>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</si>
  <si>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</si>
  <si>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</si>
  <si>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</si>
  <si>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</si>
  <si>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</si>
  <si>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</si>
  <si>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</si>
  <si>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</si>
  <si>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</si>
  <si>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</si>
  <si>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</si>
  <si>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</si>
  <si>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</si>
  <si>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</si>
  <si>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</si>
  <si>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</si>
  <si>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</si>
  <si>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</si>
  <si>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</si>
  <si>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</si>
  <si>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</si>
  <si>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</si>
  <si>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</si>
  <si>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</si>
  <si>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</si>
  <si>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</si>
  <si>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</si>
  <si>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</si>
  <si>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</si>
  <si>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</si>
  <si>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</si>
  <si>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</si>
  <si>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</si>
  <si>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</si>
  <si>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</si>
  <si>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</si>
  <si>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</si>
  <si>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</si>
  <si>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</si>
  <si>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</si>
  <si>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</si>
  <si>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</si>
  <si>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</si>
  <si>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</si>
  <si>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</si>
  <si>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</si>
  <si>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</si>
  <si>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</si>
  <si>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</si>
  <si>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</si>
  <si>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</si>
  <si>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</si>
  <si>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</si>
  <si>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</si>
  <si>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</si>
  <si>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</si>
  <si>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</si>
  <si>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</si>
  <si>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</si>
  <si>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</si>
  <si>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</si>
  <si>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</si>
  <si>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</si>
  <si>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</si>
  <si>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</si>
  <si>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</si>
  <si>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</si>
  <si>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</si>
  <si>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</si>
  <si>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</si>
  <si>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</si>
  <si>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</si>
  <si>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</si>
  <si>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</si>
  <si>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</si>
  <si>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</si>
  <si>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</si>
  <si>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</si>
  <si>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</si>
  <si>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</si>
  <si>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</si>
  <si>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</si>
  <si>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</si>
  <si>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</si>
  <si>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</si>
  <si>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</si>
  <si>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</si>
  <si>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</si>
  <si>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</si>
  <si>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</si>
  <si>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</si>
  <si>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</si>
  <si>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</si>
  <si>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</si>
  <si>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</si>
  <si>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</si>
  <si>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</si>
  <si>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</si>
  <si>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</si>
  <si>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</si>
  <si>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</si>
  <si>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</si>
  <si>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</si>
  <si>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</si>
  <si>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</si>
  <si>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</si>
  <si>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</si>
  <si>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</si>
  <si>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</si>
  <si>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</si>
  <si>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</si>
  <si>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</si>
  <si>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</si>
  <si>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</si>
  <si>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</si>
  <si>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</si>
  <si>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</si>
  <si>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</si>
  <si>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</si>
  <si>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</si>
  <si>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</si>
  <si>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</si>
  <si>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</si>
  <si>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</si>
  <si>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</si>
  <si>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</si>
  <si>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</si>
  <si>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</si>
  <si>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</si>
  <si>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</si>
  <si>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</si>
  <si>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</si>
  <si>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</si>
  <si>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</si>
  <si>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</si>
  <si>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</si>
  <si>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</si>
  <si>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</si>
  <si>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</si>
  <si>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</si>
  <si>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</si>
  <si>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</si>
  <si>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</si>
  <si>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</si>
  <si>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</si>
  <si>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</si>
  <si>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</si>
  <si>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</si>
  <si>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</si>
  <si>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</si>
  <si>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</si>
  <si>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</si>
  <si>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</si>
  <si>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</si>
  <si>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</si>
  <si>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</si>
  <si>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</si>
  <si>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</si>
  <si>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</si>
  <si>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</si>
  <si>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</si>
  <si>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</si>
  <si>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</si>
  <si>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</si>
  <si>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</si>
  <si>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</si>
  <si>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</si>
  <si>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</si>
  <si>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</si>
  <si>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</si>
  <si>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</si>
  <si>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</si>
  <si>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</si>
  <si>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</si>
  <si>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</si>
  <si>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</si>
  <si>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</si>
  <si>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</si>
  <si>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</si>
  <si>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</si>
  <si>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</si>
  <si>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</si>
  <si>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</si>
  <si>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</si>
  <si>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</si>
  <si>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</si>
  <si>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</si>
  <si>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</si>
  <si>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</si>
  <si>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</si>
  <si>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</si>
  <si>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</si>
  <si>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</si>
  <si>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</si>
  <si>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</si>
  <si>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</si>
  <si>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</si>
  <si>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</si>
  <si>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</si>
  <si>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</si>
  <si>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</si>
  <si>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</si>
  <si>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</si>
  <si>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</si>
  <si>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</si>
  <si>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</si>
  <si>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</si>
  <si>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</si>
  <si>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</si>
  <si>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</si>
  <si>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</si>
  <si>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</si>
  <si>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</si>
  <si>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</si>
  <si>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</si>
  <si>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</si>
  <si>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</si>
  <si>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</si>
  <si>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</si>
  <si>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</si>
  <si>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</si>
  <si>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</si>
  <si>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</si>
  <si>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</si>
  <si>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</si>
  <si>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</si>
  <si>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</si>
  <si>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</si>
  <si>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</si>
  <si>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</si>
  <si>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</si>
  <si>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</si>
  <si>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</si>
  <si>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</si>
  <si>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</si>
  <si>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</si>
  <si>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</si>
  <si>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</si>
  <si>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</si>
  <si>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</si>
  <si>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</si>
  <si>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</si>
  <si>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</si>
  <si>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</si>
  <si>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</si>
  <si>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</si>
  <si>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</si>
  <si>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</si>
  <si>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</si>
  <si>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</si>
  <si>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</si>
  <si>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</si>
  <si>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</si>
  <si>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</si>
  <si>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</si>
  <si>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</si>
  <si>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</si>
  <si>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</si>
  <si>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</si>
  <si>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</si>
  <si>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</si>
  <si>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</si>
  <si>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</si>
  <si>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</si>
  <si>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</si>
  <si>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</si>
  <si>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</si>
  <si>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</si>
  <si>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</si>
  <si>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</si>
  <si>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</si>
  <si>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</si>
  <si>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</si>
  <si>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</si>
  <si>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</si>
  <si>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</si>
  <si>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</si>
  <si>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</si>
  <si>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</si>
  <si>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</si>
  <si>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</si>
  <si>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</si>
  <si>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</si>
  <si>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</si>
  <si>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</si>
  <si>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</si>
  <si>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</si>
  <si>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</si>
  <si>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</si>
  <si>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</si>
  <si>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</si>
  <si>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</si>
  <si>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</si>
  <si>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</si>
  <si>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</si>
  <si>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</si>
  <si>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</si>
  <si>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</si>
  <si>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</si>
  <si>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</si>
  <si>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</si>
  <si>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</si>
  <si>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</si>
  <si>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</si>
  <si>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</si>
  <si>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</si>
  <si>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</si>
  <si>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</si>
  <si>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</si>
  <si>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</si>
  <si>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</si>
  <si>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</si>
  <si>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</si>
  <si>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</si>
  <si>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</si>
  <si>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</si>
  <si>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</si>
  <si>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</si>
  <si>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</si>
  <si>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</si>
  <si>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</si>
  <si>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</si>
  <si>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</si>
  <si>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</si>
  <si>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</si>
  <si>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</si>
  <si>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</si>
  <si>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</si>
  <si>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</si>
  <si>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</si>
  <si>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</si>
  <si>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</si>
  <si>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</si>
  <si>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</si>
  <si>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</si>
  <si>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</si>
  <si>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</si>
  <si>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</si>
  <si>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</si>
  <si>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</si>
  <si>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</si>
  <si>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</si>
  <si>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</si>
  <si>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</si>
  <si>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</si>
  <si>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</si>
  <si>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</si>
  <si>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</si>
  <si>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</si>
  <si>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</si>
  <si>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</si>
  <si>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</si>
  <si>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</si>
  <si>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</si>
  <si>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</si>
  <si>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</si>
  <si>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</si>
  <si>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</si>
  <si>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</si>
  <si>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</si>
  <si>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</si>
  <si>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</si>
  <si>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</si>
  <si>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</si>
  <si>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</si>
  <si>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</si>
  <si>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</si>
  <si>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</si>
  <si>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</si>
  <si>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</si>
  <si>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</si>
  <si>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</si>
  <si>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</si>
  <si>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</si>
  <si>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</si>
  <si>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</si>
  <si>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</si>
  <si>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</si>
  <si>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</si>
  <si>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</si>
  <si>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</si>
  <si>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</si>
  <si>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</si>
  <si>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</si>
  <si>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</si>
  <si>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</si>
  <si>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</si>
  <si>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</si>
  <si>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</si>
  <si>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</si>
  <si>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</si>
  <si>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</si>
  <si>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</si>
  <si>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</si>
  <si>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</si>
  <si>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</si>
  <si>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</si>
  <si>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</si>
  <si>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</si>
  <si>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</si>
  <si>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</si>
  <si>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</si>
  <si>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</si>
  <si>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</si>
  <si>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</si>
  <si>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</si>
  <si>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</si>
  <si>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</si>
  <si>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</si>
  <si>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</si>
  <si>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</si>
  <si>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</si>
  <si>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</si>
  <si>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</si>
  <si>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</si>
  <si>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</si>
  <si>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</si>
  <si>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</si>
  <si>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</si>
  <si>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</si>
  <si>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</si>
  <si>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</si>
  <si>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</si>
  <si>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</si>
  <si>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</si>
  <si>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</si>
  <si>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</si>
  <si>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</si>
  <si>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</si>
  <si>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</si>
  <si>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</si>
  <si>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</si>
  <si>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</si>
  <si>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</si>
  <si>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</si>
  <si>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</si>
  <si>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</si>
  <si>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</si>
  <si>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</si>
  <si>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</si>
  <si>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</si>
  <si>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</si>
  <si>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</si>
  <si>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</si>
  <si>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</si>
  <si>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</si>
  <si>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</si>
  <si>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</si>
  <si>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</si>
  <si>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</si>
  <si>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</si>
  <si>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</si>
  <si>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</si>
  <si>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</si>
  <si>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</si>
  <si>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</si>
  <si>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</si>
  <si>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</si>
  <si>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</si>
  <si>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</si>
  <si>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</si>
  <si>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</si>
  <si>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</si>
  <si>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</si>
  <si>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</si>
  <si>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</si>
  <si>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</si>
  <si>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</si>
  <si>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</si>
  <si>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</si>
  <si>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</si>
  <si>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</si>
  <si>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</si>
  <si>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</si>
  <si>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</si>
  <si>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</si>
  <si>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</si>
  <si>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</si>
  <si>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</si>
  <si>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</si>
  <si>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</si>
  <si>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</si>
  <si>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</si>
  <si>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</si>
  <si>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</si>
  <si>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</si>
  <si>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</si>
  <si>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</si>
  <si>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</si>
  <si>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</si>
  <si>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</si>
  <si>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</si>
  <si>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</si>
  <si>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</si>
  <si>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</si>
  <si>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</si>
  <si>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</si>
  <si>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</si>
  <si>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</si>
  <si>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</si>
  <si>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</si>
  <si>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</si>
  <si>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</si>
  <si>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</si>
  <si>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</si>
  <si>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</si>
  <si>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</si>
  <si>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</si>
  <si>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</si>
  <si>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</si>
  <si>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</si>
  <si>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</si>
  <si>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</si>
  <si>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</si>
  <si>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</si>
  <si>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</si>
  <si>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</si>
  <si>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</si>
  <si>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</si>
  <si>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</si>
  <si>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</si>
  <si>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</si>
  <si>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</si>
  <si>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Municipio de San Felipe</t>
  </si>
  <si>
    <t>CUENTAS DE ORDEN PRESUPUESTARIO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</si>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</sst>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000000"/>
      <name val="Arial"/>
    </font>
    <font>
      <b/>
      <sz val="9"/>
      <name val="Arial"/>
      <family val="2"/>
    </font>
    <font>
      <b/>
      <sz val="9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47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4" fontId="2" fillId="0" borderId="0" xfId="12" applyNumberFormat="1" applyFont="1"/>
    <xf numFmtId="4" fontId="2" fillId="0" borderId="0" xfId="12" applyNumberFormat="1" applyFont="1"/>
    <xf numFmtId="4" fontId="2" fillId="0" borderId="0" xfId="12" applyNumberFormat="1" applyFont="1"/>
    <xf numFmtId="4" fontId="2" fillId="0" borderId="0" xfId="12" applyNumberFormat="1" applyFont="1"/>
    <xf numFmtId="4" fontId="2" fillId="0" borderId="0" xfId="12" applyNumberFormat="1" applyFont="1"/>
    <xf numFmtId="4" fontId="2" fillId="0" borderId="0" xfId="12" applyNumberFormat="1" applyFont="1"/>
    <xf numFmtId="4" fontId="2" fillId="0" borderId="0" xfId="12" applyNumberFormat="1" applyFont="1"/>
    <xf numFmtId="4" fontId="2" fillId="0" borderId="0" xfId="12" applyNumberFormat="1" applyFont="1"/>
    <xf numFmtId="4" fontId="2" fillId="0" borderId="0" xfId="12" applyNumberFormat="1" applyFont="1"/>
    <xf numFmtId="4" fontId="2" fillId="0" borderId="0" xfId="12" applyNumberFormat="1" applyFont="1"/>
    <xf numFmtId="4" fontId="2" fillId="0" borderId="0" xfId="12" applyNumberFormat="1" applyFont="1"/>
    <xf numFmtId="4" fontId="2" fillId="0" borderId="0" xfId="12" applyNumberFormat="1" applyFont="1"/>
    <xf numFmtId="4" fontId="2" fillId="0" borderId="0" xfId="12" applyNumberFormat="1" applyFont="1"/>
    <xf numFmtId="4" fontId="2" fillId="0" borderId="0" xfId="12" applyNumberFormat="1" applyFont="1"/>
    <xf numFmtId="0" fontId="9" fillId="0" borderId="0" xfId="8" applyFont="1"/>
    <xf numFmtId="4" fontId="9" fillId="0" borderId="0" xfId="9" applyNumberFormat="1" applyFont="1"/>
    <xf numFmtId="4" fontId="9" fillId="0" borderId="0" xfId="9" applyNumberFormat="1" applyFont="1"/>
    <xf numFmtId="4" fontId="9" fillId="0" borderId="0" xfId="9" applyNumberFormat="1" applyFont="1"/>
    <xf numFmtId="4" fontId="2" fillId="0" borderId="0" xfId="12" applyNumberFormat="1" applyFont="1"/>
    <xf numFmtId="4" fontId="2" fillId="0" borderId="0" xfId="12" applyNumberFormat="1" applyFont="1"/>
    <xf numFmtId="4" fontId="2" fillId="0" borderId="0" xfId="12" applyNumberFormat="1" applyFont="1"/>
    <xf numFmtId="4" fontId="2" fillId="0" borderId="0" xfId="12" applyNumberFormat="1" applyFont="1"/>
    <xf numFmtId="4" fontId="2" fillId="0" borderId="0" xfId="12" applyNumberFormat="1" applyFont="1"/>
    <xf numFmtId="4" fontId="2" fillId="0" borderId="0" xfId="12" applyNumberFormat="1" applyFont="1"/>
    <xf numFmtId="4" fontId="1" fillId="0" borderId="0" xfId="12" applyNumberFormat="1" applyFont="1"/>
    <xf numFmtId="4" fontId="2" fillId="0" borderId="0" xfId="12" applyNumberFormat="1" applyFont="1"/>
    <xf numFmtId="4" fontId="9" fillId="0" borderId="0" xfId="8" applyNumberFormat="1" applyFont="1"/>
    <xf numFmtId="4" fontId="9" fillId="0" borderId="0" xfId="8" applyNumberFormat="1" applyFont="1"/>
    <xf numFmtId="4" fontId="9" fillId="0" borderId="0" xfId="8" applyNumberFormat="1" applyFont="1"/>
    <xf numFmtId="4" fontId="9" fillId="0" borderId="0" xfId="8" applyNumberFormat="1" applyFont="1"/>
    <xf numFmtId="4" fontId="9" fillId="2" borderId="0" xfId="8" applyNumberFormat="1" applyFont="1" applyFill="1"/>
    <xf numFmtId="4" fontId="9" fillId="0" borderId="0" xfId="8" applyNumberFormat="1" applyFont="1"/>
    <xf numFmtId="4" fontId="9" fillId="2" borderId="0" xfId="8" applyNumberFormat="1" applyFont="1" applyFill="1"/>
    <xf numFmtId="4" fontId="9" fillId="0" borderId="0" xfId="8" applyNumberFormat="1" applyFont="1"/>
    <xf numFmtId="4" fontId="9" fillId="0" borderId="0" xfId="9" applyNumberFormat="1" applyFont="1"/>
    <xf numFmtId="4" fontId="9" fillId="0" borderId="0" xfId="9" applyNumberFormat="1" applyFont="1"/>
    <xf numFmtId="4" fontId="9" fillId="0" borderId="0" xfId="9" applyNumberFormat="1" applyFont="1"/>
    <xf numFmtId="4" fontId="17" fillId="0" borderId="0" xfId="0" applyNumberFormat="1" applyFont="1"/>
    <xf numFmtId="4" fontId="8" fillId="0" borderId="0" xfId="9" applyNumberFormat="1" applyFont="1"/>
    <xf numFmtId="4" fontId="8" fillId="0" borderId="0" xfId="9" applyNumberFormat="1" applyFont="1"/>
    <xf numFmtId="4" fontId="9" fillId="0" borderId="0" xfId="9" applyNumberFormat="1" applyFont="1"/>
    <xf numFmtId="4" fontId="9" fillId="0" borderId="0" xfId="9" applyNumberFormat="1" applyFont="1"/>
    <xf numFmtId="4" fontId="9" fillId="0" borderId="0" xfId="9" applyNumberFormat="1" applyFont="1"/>
    <xf numFmtId="4" fontId="9" fillId="0" borderId="0" xfId="9" applyNumberFormat="1" applyFont="1"/>
    <xf numFmtId="3" fontId="8" fillId="7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wrapText="1" indent="1"/>
    </xf>
    <xf numFmtId="3" fontId="8" fillId="7" borderId="1" xfId="13" applyNumberFormat="1" applyFont="1" applyFill="1" applyBorder="1" applyAlignment="1">
      <alignment horizontal="right" vertical="center"/>
    </xf>
    <xf numFmtId="4" fontId="18" fillId="0" borderId="0" xfId="12" applyNumberFormat="1" applyFont="1"/>
    <xf numFmtId="4" fontId="8" fillId="0" borderId="0" xfId="8" applyNumberFormat="1" applyFont="1"/>
    <xf numFmtId="4" fontId="19" fillId="0" borderId="0" xfId="9" applyNumberFormat="1" applyFont="1"/>
    <xf numFmtId="4" fontId="9" fillId="0" borderId="0" xfId="9" applyNumberFormat="1" applyFont="1"/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5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2 2" xfId="21" xr:uid="{00000000-0005-0000-0000-000003000000}"/>
    <cellStyle name="Millares 2 2 3" xfId="27" xr:uid="{00000000-0005-0000-0000-000003000000}"/>
    <cellStyle name="Millares 2 2 4" xfId="33" xr:uid="{00000000-0005-0000-0000-000003000000}"/>
    <cellStyle name="Millares 2 2 5" xfId="39" xr:uid="{00000000-0005-0000-0000-000003000000}"/>
    <cellStyle name="Millares 2 2 6" xfId="45" xr:uid="{00000000-0005-0000-0000-000003000000}"/>
    <cellStyle name="Millares 2 3" xfId="16" xr:uid="{00000000-0005-0000-0000-000004000000}"/>
    <cellStyle name="Millares 2 3 2" xfId="22" xr:uid="{00000000-0005-0000-0000-000004000000}"/>
    <cellStyle name="Millares 2 3 3" xfId="28" xr:uid="{00000000-0005-0000-0000-000004000000}"/>
    <cellStyle name="Millares 2 3 4" xfId="34" xr:uid="{00000000-0005-0000-0000-000004000000}"/>
    <cellStyle name="Millares 2 3 5" xfId="40" xr:uid="{00000000-0005-0000-0000-000004000000}"/>
    <cellStyle name="Millares 2 3 6" xfId="46" xr:uid="{00000000-0005-0000-0000-000004000000}"/>
    <cellStyle name="Millares 2 4" xfId="20" xr:uid="{00000000-0005-0000-0000-000002000000}"/>
    <cellStyle name="Millares 2 5" xfId="26" xr:uid="{00000000-0005-0000-0000-000002000000}"/>
    <cellStyle name="Millares 2 6" xfId="32" xr:uid="{00000000-0005-0000-0000-000002000000}"/>
    <cellStyle name="Millares 2 7" xfId="38" xr:uid="{00000000-0005-0000-0000-000002000000}"/>
    <cellStyle name="Millares 2 8" xfId="44" xr:uid="{00000000-0005-0000-0000-000002000000}"/>
    <cellStyle name="Millares 3" xfId="19" xr:uid="{00000000-0005-0000-0000-000005000000}"/>
    <cellStyle name="Millares 3 2" xfId="25" xr:uid="{00000000-0005-0000-0000-000005000000}"/>
    <cellStyle name="Millares 3 3" xfId="31" xr:uid="{00000000-0005-0000-0000-000005000000}"/>
    <cellStyle name="Millares 3 4" xfId="37" xr:uid="{00000000-0005-0000-0000-000005000000}"/>
    <cellStyle name="Millares 3 5" xfId="43" xr:uid="{00000000-0005-0000-0000-000005000000}"/>
    <cellStyle name="Millares 3 6" xfId="49" xr:uid="{00000000-0005-0000-0000-000005000000}"/>
    <cellStyle name="Millares 4" xfId="17" xr:uid="{00000000-0005-0000-0000-000006000000}"/>
    <cellStyle name="Millares 4 2" xfId="23" xr:uid="{00000000-0005-0000-0000-000006000000}"/>
    <cellStyle name="Millares 4 3" xfId="29" xr:uid="{00000000-0005-0000-0000-000006000000}"/>
    <cellStyle name="Millares 4 4" xfId="35" xr:uid="{00000000-0005-0000-0000-000006000000}"/>
    <cellStyle name="Millares 4 5" xfId="41" xr:uid="{00000000-0005-0000-0000-000006000000}"/>
    <cellStyle name="Millares 4 6" xfId="47" xr:uid="{00000000-0005-0000-0000-000006000000}"/>
    <cellStyle name="Millares 5" xfId="24" xr:uid="{00000000-0005-0000-0000-000041000000}"/>
    <cellStyle name="Millares 6" xfId="30" xr:uid="{00000000-0005-0000-0000-000041000000}"/>
    <cellStyle name="Millares 7" xfId="36" xr:uid="{00000000-0005-0000-0000-00004D000000}"/>
    <cellStyle name="Millares 8" xfId="42" xr:uid="{00000000-0005-0000-0000-000053000000}"/>
    <cellStyle name="Millares 9" xfId="48" xr:uid="{00000000-0005-0000-0000-000059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66</xdr:row>
      <xdr:rowOff>104775</xdr:rowOff>
    </xdr:from>
    <xdr:to>
      <xdr:col>4</xdr:col>
      <xdr:colOff>677</xdr:colOff>
      <xdr:row>74</xdr:row>
      <xdr:rowOff>20366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75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881" b="90000" l="9963" r="93400">
                      <a14:foregroundMark x1="18306" y1="84881" x2="48319" y2="15595"/>
                      <a14:foregroundMark x1="28767" y1="44286" x2="45081" y2="44881"/>
                      <a14:foregroundMark x1="80448" y1="39881" x2="89539" y2="19286"/>
                      <a14:foregroundMark x1="76463" y1="36786" x2="69240" y2="18095"/>
                      <a14:foregroundMark x1="83686" y1="40595" x2="93524" y2="42381"/>
                      <a14:foregroundMark x1="28144" y1="43690" x2="34620" y2="45595"/>
                      <a14:foregroundMark x1="69240" y1="14286" x2="78456" y2="9881"/>
                      <a14:foregroundMark x1="81071" y1="11786" x2="88917" y2="18095"/>
                      <a14:foregroundMark x1="45704" y1="41667" x2="48692" y2="22976"/>
                      <a14:backgroundMark x1="42341" y1="43095" x2="46451" y2="25595"/>
                      <a14:backgroundMark x1="38232" y1="40595" x2="44209" y2="24286"/>
                      <a14:backgroundMark x1="74097" y1="16905" x2="79328" y2="32500"/>
                    </a14:backgroundRemoval>
                  </a14:imgEffect>
                  <a14:imgEffect>
                    <a14:artisticPaintStroke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491337">
          <a:off x="7296150" y="9820275"/>
          <a:ext cx="677" cy="1058591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oleObject" Target="file:///C:\Users\Tesoreria\Documents\SAP\SAP%20GUI\0319_NDM_2404_000_MS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oleLink xmlns:r="http://schemas.openxmlformats.org/officeDocument/2006/relationships" r:id="rId1" progId="Excel.Sheet.12">
    <oleItems>
      <mc:AlternateContent xmlns:mc="http://schemas.openxmlformats.org/markup-compatibility/2006">
        <mc:Choice Requires="x14">
          <x14:oleItem name="!ACT!F104C3:F111C3" advise="1">
            <x14:values rows="8">
              <value>
                <val>0</val>
              </value>
              <value>
                <val>0</val>
              </value>
              <value>
                <val>0</val>
              </value>
              <value>
                <val>0</val>
              </value>
              <value>
                <val>0</val>
              </value>
              <value>
                <val>0</val>
              </value>
              <value>
                <val>0</val>
              </value>
              <value>
                <val>0</val>
              </value>
            </x14:values>
          </x14:oleItem>
        </mc:Choice>
        <mc:Fallback>
          <oleItem name="!ACT!F104C3:F111C3" advise="1"/>
        </mc:Fallback>
      </mc:AlternateContent>
    </oleItems>
  </oleLin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tabSelected="1" view="pageBreakPreview" zoomScaleNormal="100" zoomScaleSheetLayoutView="100" workbookViewId="0">
      <pane ySplit="5" topLeftCell="A6" activePane="bottomLeft" state="frozen"/>
      <selection activeCell="A14" sqref="A14:B14"/>
      <selection pane="bottomLeft" activeCell="B5" sqref="B5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212" t="s">
        <v>600</v>
      </c>
      <c r="B1" s="213"/>
      <c r="C1" s="114" t="s">
        <v>494</v>
      </c>
      <c r="D1" s="115">
        <v>2024</v>
      </c>
    </row>
    <row r="2" spans="1:4" ht="16.149999999999999" customHeight="1" x14ac:dyDescent="0.2">
      <c r="A2" s="214" t="s">
        <v>493</v>
      </c>
      <c r="B2" s="215"/>
      <c r="C2" s="10" t="s">
        <v>495</v>
      </c>
      <c r="D2" s="116" t="s">
        <v>500</v>
      </c>
    </row>
    <row r="3" spans="1:4" ht="16.149999999999999" customHeight="1" x14ac:dyDescent="0.2">
      <c r="A3" s="216" t="s">
        <v>602</v>
      </c>
      <c r="B3" s="217"/>
      <c r="C3" s="10" t="s">
        <v>496</v>
      </c>
      <c r="D3" s="117">
        <v>4</v>
      </c>
    </row>
    <row r="4" spans="1:4" ht="16.149999999999999" customHeight="1" x14ac:dyDescent="0.2">
      <c r="A4" s="218" t="s">
        <v>515</v>
      </c>
      <c r="B4" s="219"/>
      <c r="C4" s="219"/>
      <c r="D4" s="220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516</v>
      </c>
    </row>
    <row r="41" spans="1:2" x14ac:dyDescent="0.2">
      <c r="A41" s="4"/>
      <c r="B41" s="37" t="s">
        <v>554</v>
      </c>
    </row>
    <row r="42" spans="1:2" x14ac:dyDescent="0.2">
      <c r="A42" s="4"/>
      <c r="B42" s="37" t="s">
        <v>555</v>
      </c>
    </row>
    <row r="43" spans="1:2" ht="12" thickBot="1" x14ac:dyDescent="0.25">
      <c r="A43" s="8"/>
      <c r="B43" s="9"/>
    </row>
    <row r="45" spans="1:2" x14ac:dyDescent="0.2">
      <c r="A45" s="1" t="s">
        <v>517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60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view="pageBreakPreview" zoomScaleNormal="100" zoomScaleSheetLayoutView="100" workbookViewId="0">
      <selection activeCell="B12" sqref="B12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3" width="19.140625" style="14" customWidth="1"/>
    <col min="4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215" t="s">
        <v>600</v>
      </c>
      <c r="B1" s="215"/>
      <c r="C1" s="215"/>
      <c r="D1" s="10" t="s">
        <v>497</v>
      </c>
      <c r="E1" s="19">
        <v>2024</v>
      </c>
    </row>
    <row r="2" spans="1:5" s="11" customFormat="1" ht="18.95" customHeight="1" x14ac:dyDescent="0.25">
      <c r="A2" s="215" t="s">
        <v>502</v>
      </c>
      <c r="B2" s="215"/>
      <c r="C2" s="215"/>
      <c r="D2" s="10" t="s">
        <v>498</v>
      </c>
      <c r="E2" s="19" t="s">
        <v>500</v>
      </c>
    </row>
    <row r="3" spans="1:5" s="11" customFormat="1" ht="18.95" customHeight="1" x14ac:dyDescent="0.25">
      <c r="A3" s="215" t="s">
        <v>602</v>
      </c>
      <c r="B3" s="215"/>
      <c r="C3" s="215"/>
      <c r="D3" s="10" t="s">
        <v>499</v>
      </c>
      <c r="E3" s="19">
        <v>4</v>
      </c>
    </row>
    <row r="4" spans="1:5" s="11" customFormat="1" ht="18.95" customHeight="1" x14ac:dyDescent="0.25">
      <c r="A4" s="215" t="s">
        <v>515</v>
      </c>
      <c r="B4" s="215"/>
      <c r="C4" s="215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58" t="s">
        <v>275</v>
      </c>
      <c r="E8" s="159" t="s">
        <v>596</v>
      </c>
    </row>
    <row r="9" spans="1:5" x14ac:dyDescent="0.2">
      <c r="A9" s="119">
        <v>4000</v>
      </c>
      <c r="B9" s="118" t="s">
        <v>556</v>
      </c>
      <c r="C9" s="184">
        <v>536897283.21000004</v>
      </c>
      <c r="D9" s="80"/>
      <c r="E9" s="40"/>
    </row>
    <row r="10" spans="1:5" x14ac:dyDescent="0.2">
      <c r="A10" s="119">
        <v>4100</v>
      </c>
      <c r="B10" s="118" t="s">
        <v>222</v>
      </c>
      <c r="C10" s="120">
        <f>SUM(C11+C21+C27+C30+C36+C39+C48)</f>
        <v>60573005.289999999</v>
      </c>
      <c r="D10" s="80"/>
      <c r="E10" s="40"/>
    </row>
    <row r="11" spans="1:5" x14ac:dyDescent="0.2">
      <c r="A11" s="119">
        <v>4110</v>
      </c>
      <c r="B11" s="118" t="s">
        <v>223</v>
      </c>
      <c r="C11" s="120">
        <f>SUM(C12:C20)</f>
        <v>30263312.73</v>
      </c>
      <c r="D11" s="80"/>
      <c r="E11" s="40"/>
    </row>
    <row r="12" spans="1:5" x14ac:dyDescent="0.2">
      <c r="A12" s="41">
        <v>4111</v>
      </c>
      <c r="B12" s="42" t="s">
        <v>224</v>
      </c>
      <c r="C12" s="178">
        <v>0</v>
      </c>
      <c r="D12" s="80"/>
      <c r="E12" s="40"/>
    </row>
    <row r="13" spans="1:5" x14ac:dyDescent="0.2">
      <c r="A13" s="41">
        <v>4112</v>
      </c>
      <c r="B13" s="42" t="s">
        <v>225</v>
      </c>
      <c r="C13" s="178">
        <v>27861813.289999999</v>
      </c>
      <c r="D13" s="80"/>
      <c r="E13" s="40"/>
    </row>
    <row r="14" spans="1:5" x14ac:dyDescent="0.2">
      <c r="A14" s="41">
        <v>4113</v>
      </c>
      <c r="B14" s="42" t="s">
        <v>226</v>
      </c>
      <c r="C14" s="178">
        <v>27275.19</v>
      </c>
      <c r="D14" s="80"/>
      <c r="E14" s="40"/>
    </row>
    <row r="15" spans="1:5" x14ac:dyDescent="0.2">
      <c r="A15" s="41">
        <v>4114</v>
      </c>
      <c r="B15" s="42" t="s">
        <v>227</v>
      </c>
      <c r="C15" s="178">
        <v>0</v>
      </c>
      <c r="D15" s="80"/>
      <c r="E15" s="40"/>
    </row>
    <row r="16" spans="1:5" x14ac:dyDescent="0.2">
      <c r="A16" s="41">
        <v>4115</v>
      </c>
      <c r="B16" s="42" t="s">
        <v>228</v>
      </c>
      <c r="C16" s="178">
        <v>0</v>
      </c>
      <c r="D16" s="80"/>
      <c r="E16" s="40"/>
    </row>
    <row r="17" spans="1:5" x14ac:dyDescent="0.2">
      <c r="A17" s="41">
        <v>4116</v>
      </c>
      <c r="B17" s="42" t="s">
        <v>229</v>
      </c>
      <c r="C17" s="178">
        <v>0</v>
      </c>
      <c r="D17" s="80"/>
      <c r="E17" s="40"/>
    </row>
    <row r="18" spans="1:5" x14ac:dyDescent="0.2">
      <c r="A18" s="41">
        <v>4117</v>
      </c>
      <c r="B18" s="42" t="s">
        <v>230</v>
      </c>
      <c r="C18" s="178">
        <v>2374224.25</v>
      </c>
      <c r="D18" s="80"/>
      <c r="E18" s="40"/>
    </row>
    <row r="19" spans="1:5" ht="22.5" x14ac:dyDescent="0.2">
      <c r="A19" s="41">
        <v>4118</v>
      </c>
      <c r="B19" s="43" t="s">
        <v>408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80"/>
      <c r="E20" s="40"/>
    </row>
    <row r="21" spans="1:5" x14ac:dyDescent="0.2">
      <c r="A21" s="119">
        <v>4120</v>
      </c>
      <c r="B21" s="118" t="s">
        <v>232</v>
      </c>
      <c r="C21" s="120">
        <f>SUM(C22:C26)</f>
        <v>0</v>
      </c>
      <c r="D21" s="80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80"/>
      <c r="E26" s="40"/>
    </row>
    <row r="27" spans="1:5" x14ac:dyDescent="0.2">
      <c r="A27" s="119">
        <v>4130</v>
      </c>
      <c r="B27" s="118" t="s">
        <v>237</v>
      </c>
      <c r="C27" s="120">
        <f>SUM(C28:C29)</f>
        <v>0</v>
      </c>
      <c r="D27" s="80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410</v>
      </c>
      <c r="C29" s="45">
        <v>0</v>
      </c>
      <c r="D29" s="80"/>
      <c r="E29" s="40"/>
    </row>
    <row r="30" spans="1:5" x14ac:dyDescent="0.2">
      <c r="A30" s="119">
        <v>4140</v>
      </c>
      <c r="B30" s="118" t="s">
        <v>239</v>
      </c>
      <c r="C30" s="120">
        <f>SUM(C31:C35)</f>
        <v>10641652.469999999</v>
      </c>
      <c r="D30" s="80"/>
      <c r="E30" s="40"/>
    </row>
    <row r="31" spans="1:5" x14ac:dyDescent="0.2">
      <c r="A31" s="41">
        <v>4141</v>
      </c>
      <c r="B31" s="42" t="s">
        <v>240</v>
      </c>
      <c r="C31" s="179">
        <v>0</v>
      </c>
      <c r="D31" s="80"/>
      <c r="E31" s="40"/>
    </row>
    <row r="32" spans="1:5" x14ac:dyDescent="0.2">
      <c r="A32" s="41">
        <v>4143</v>
      </c>
      <c r="B32" s="42" t="s">
        <v>241</v>
      </c>
      <c r="C32" s="179">
        <v>10610977.77</v>
      </c>
      <c r="D32" s="80"/>
      <c r="E32" s="40"/>
    </row>
    <row r="33" spans="1:5" x14ac:dyDescent="0.2">
      <c r="A33" s="41">
        <v>4144</v>
      </c>
      <c r="B33" s="42" t="s">
        <v>242</v>
      </c>
      <c r="C33" s="179">
        <v>30674.7</v>
      </c>
      <c r="D33" s="80"/>
      <c r="E33" s="40"/>
    </row>
    <row r="34" spans="1:5" ht="22.5" x14ac:dyDescent="0.2">
      <c r="A34" s="41">
        <v>4145</v>
      </c>
      <c r="B34" s="43" t="s">
        <v>411</v>
      </c>
      <c r="C34" s="179">
        <v>0</v>
      </c>
      <c r="D34" s="80"/>
      <c r="E34" s="40"/>
    </row>
    <row r="35" spans="1:5" x14ac:dyDescent="0.2">
      <c r="A35" s="41">
        <v>4149</v>
      </c>
      <c r="B35" s="42" t="s">
        <v>243</v>
      </c>
      <c r="C35" s="179">
        <v>0</v>
      </c>
      <c r="D35" s="80"/>
      <c r="E35" s="40"/>
    </row>
    <row r="36" spans="1:5" x14ac:dyDescent="0.2">
      <c r="A36" s="119">
        <v>4150</v>
      </c>
      <c r="B36" s="118" t="s">
        <v>412</v>
      </c>
      <c r="C36" s="120">
        <f>SUM(C37:C38)</f>
        <v>15757471.369999999</v>
      </c>
      <c r="D36" s="80"/>
      <c r="E36" s="40"/>
    </row>
    <row r="37" spans="1:5" x14ac:dyDescent="0.2">
      <c r="A37" s="41">
        <v>4151</v>
      </c>
      <c r="B37" s="42" t="s">
        <v>412</v>
      </c>
      <c r="C37" s="180">
        <v>15757471.369999999</v>
      </c>
      <c r="D37" s="80"/>
      <c r="E37" s="40"/>
    </row>
    <row r="38" spans="1:5" ht="22.5" x14ac:dyDescent="0.2">
      <c r="A38" s="41">
        <v>4154</v>
      </c>
      <c r="B38" s="43" t="s">
        <v>413</v>
      </c>
      <c r="C38" s="160">
        <v>0</v>
      </c>
      <c r="D38" s="80"/>
      <c r="E38" s="40"/>
    </row>
    <row r="39" spans="1:5" x14ac:dyDescent="0.2">
      <c r="A39" s="119">
        <v>4160</v>
      </c>
      <c r="B39" s="118" t="s">
        <v>414</v>
      </c>
      <c r="C39" s="120">
        <f>SUM(C40:C47)</f>
        <v>3910568.7199999997</v>
      </c>
      <c r="D39" s="80"/>
      <c r="E39" s="40"/>
    </row>
    <row r="40" spans="1:5" x14ac:dyDescent="0.2">
      <c r="A40" s="41">
        <v>4161</v>
      </c>
      <c r="B40" s="42" t="s">
        <v>244</v>
      </c>
      <c r="C40" s="181">
        <v>0</v>
      </c>
      <c r="D40" s="80"/>
      <c r="E40" s="40"/>
    </row>
    <row r="41" spans="1:5" x14ac:dyDescent="0.2">
      <c r="A41" s="41">
        <v>4162</v>
      </c>
      <c r="B41" s="42" t="s">
        <v>245</v>
      </c>
      <c r="C41" s="181">
        <v>1771395.95</v>
      </c>
      <c r="D41" s="80"/>
      <c r="E41" s="40"/>
    </row>
    <row r="42" spans="1:5" x14ac:dyDescent="0.2">
      <c r="A42" s="41">
        <v>4163</v>
      </c>
      <c r="B42" s="42" t="s">
        <v>246</v>
      </c>
      <c r="C42" s="181">
        <v>90362.73</v>
      </c>
      <c r="D42" s="80"/>
      <c r="E42" s="40"/>
    </row>
    <row r="43" spans="1:5" x14ac:dyDescent="0.2">
      <c r="A43" s="41">
        <v>4164</v>
      </c>
      <c r="B43" s="42" t="s">
        <v>247</v>
      </c>
      <c r="C43" s="181">
        <v>1917145.24</v>
      </c>
      <c r="D43" s="80"/>
      <c r="E43" s="40"/>
    </row>
    <row r="44" spans="1:5" x14ac:dyDescent="0.2">
      <c r="A44" s="41">
        <v>4165</v>
      </c>
      <c r="B44" s="42" t="s">
        <v>248</v>
      </c>
      <c r="C44" s="161">
        <v>0</v>
      </c>
      <c r="D44" s="80"/>
      <c r="E44" s="40"/>
    </row>
    <row r="45" spans="1:5" ht="22.5" x14ac:dyDescent="0.2">
      <c r="A45" s="41">
        <v>4166</v>
      </c>
      <c r="B45" s="43" t="s">
        <v>415</v>
      </c>
      <c r="C45" s="161">
        <v>0</v>
      </c>
      <c r="D45" s="80"/>
      <c r="E45" s="40"/>
    </row>
    <row r="46" spans="1:5" x14ac:dyDescent="0.2">
      <c r="A46" s="41">
        <v>4168</v>
      </c>
      <c r="B46" s="42" t="s">
        <v>249</v>
      </c>
      <c r="C46" s="161">
        <v>0</v>
      </c>
      <c r="D46" s="80"/>
      <c r="E46" s="40"/>
    </row>
    <row r="47" spans="1:5" x14ac:dyDescent="0.2">
      <c r="A47" s="41">
        <v>4169</v>
      </c>
      <c r="B47" s="42" t="s">
        <v>250</v>
      </c>
      <c r="C47" s="161">
        <v>131664.79999999999</v>
      </c>
      <c r="D47" s="80"/>
      <c r="E47" s="40"/>
    </row>
    <row r="48" spans="1:5" x14ac:dyDescent="0.2">
      <c r="A48" s="119">
        <v>4170</v>
      </c>
      <c r="B48" s="118" t="s">
        <v>492</v>
      </c>
      <c r="C48" s="120">
        <f>SUM(C49:C56)</f>
        <v>0</v>
      </c>
      <c r="D48" s="80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418</v>
      </c>
      <c r="C51" s="45">
        <v>0</v>
      </c>
      <c r="D51" s="80"/>
      <c r="E51" s="40"/>
    </row>
    <row r="52" spans="1:5" ht="22.5" x14ac:dyDescent="0.2">
      <c r="A52" s="41">
        <v>4174</v>
      </c>
      <c r="B52" s="43" t="s">
        <v>419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420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421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422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423</v>
      </c>
      <c r="C56" s="45">
        <v>0</v>
      </c>
      <c r="D56" s="80"/>
      <c r="E56" s="40"/>
    </row>
    <row r="57" spans="1:5" ht="33.75" x14ac:dyDescent="0.2">
      <c r="A57" s="119">
        <v>4200</v>
      </c>
      <c r="B57" s="121" t="s">
        <v>424</v>
      </c>
      <c r="C57" s="120">
        <f>+C58+C64</f>
        <v>476324277.92000008</v>
      </c>
      <c r="D57" s="80"/>
      <c r="E57" s="40"/>
    </row>
    <row r="58" spans="1:5" ht="22.5" x14ac:dyDescent="0.2">
      <c r="A58" s="119">
        <v>4210</v>
      </c>
      <c r="B58" s="121" t="s">
        <v>425</v>
      </c>
      <c r="C58" s="120">
        <f>SUM(C59:C63)</f>
        <v>425848176.42000008</v>
      </c>
      <c r="D58" s="80"/>
      <c r="E58" s="40"/>
    </row>
    <row r="59" spans="1:5" x14ac:dyDescent="0.2">
      <c r="A59" s="41">
        <v>4211</v>
      </c>
      <c r="B59" s="42" t="s">
        <v>251</v>
      </c>
      <c r="C59" s="162">
        <v>182077343.74000001</v>
      </c>
      <c r="D59" s="80"/>
      <c r="E59" s="40"/>
    </row>
    <row r="60" spans="1:5" x14ac:dyDescent="0.2">
      <c r="A60" s="41">
        <v>4212</v>
      </c>
      <c r="B60" s="42" t="s">
        <v>252</v>
      </c>
      <c r="C60" s="162">
        <v>239698426.46000001</v>
      </c>
      <c r="D60" s="80"/>
      <c r="E60" s="40"/>
    </row>
    <row r="61" spans="1:5" x14ac:dyDescent="0.2">
      <c r="A61" s="41">
        <v>4213</v>
      </c>
      <c r="B61" s="42" t="s">
        <v>253</v>
      </c>
      <c r="C61" s="162">
        <v>746358.41</v>
      </c>
      <c r="D61" s="80"/>
      <c r="E61" s="40"/>
    </row>
    <row r="62" spans="1:5" x14ac:dyDescent="0.2">
      <c r="A62" s="41">
        <v>4214</v>
      </c>
      <c r="B62" s="42" t="s">
        <v>426</v>
      </c>
      <c r="C62" s="162">
        <v>3326047.81</v>
      </c>
      <c r="D62" s="80"/>
      <c r="E62" s="40"/>
    </row>
    <row r="63" spans="1:5" x14ac:dyDescent="0.2">
      <c r="A63" s="41">
        <v>4215</v>
      </c>
      <c r="B63" s="42" t="s">
        <v>427</v>
      </c>
      <c r="C63" s="162">
        <v>0</v>
      </c>
      <c r="D63" s="80"/>
      <c r="E63" s="40"/>
    </row>
    <row r="64" spans="1:5" x14ac:dyDescent="0.2">
      <c r="A64" s="119">
        <v>4220</v>
      </c>
      <c r="B64" s="118" t="s">
        <v>254</v>
      </c>
      <c r="C64" s="120">
        <f>SUM(C65:C68)</f>
        <v>50476101.5</v>
      </c>
      <c r="D64" s="80"/>
      <c r="E64" s="40"/>
    </row>
    <row r="65" spans="1:5" x14ac:dyDescent="0.2">
      <c r="A65" s="41">
        <v>4221</v>
      </c>
      <c r="B65" s="42" t="s">
        <v>255</v>
      </c>
      <c r="C65" s="185">
        <v>50476101.5</v>
      </c>
      <c r="D65" s="80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80"/>
      <c r="E68" s="40"/>
    </row>
    <row r="69" spans="1:5" x14ac:dyDescent="0.2">
      <c r="A69" s="122">
        <v>4300</v>
      </c>
      <c r="B69" s="118" t="s">
        <v>259</v>
      </c>
      <c r="C69" s="120">
        <f>C70+C73+C79+C81+C83</f>
        <v>0</v>
      </c>
      <c r="D69" s="42"/>
      <c r="E69" s="42"/>
    </row>
    <row r="70" spans="1:5" x14ac:dyDescent="0.2">
      <c r="A70" s="122">
        <v>4310</v>
      </c>
      <c r="B70" s="118" t="s">
        <v>260</v>
      </c>
      <c r="C70" s="120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182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182"/>
      <c r="D72" s="42"/>
      <c r="E72" s="42"/>
    </row>
    <row r="73" spans="1:5" x14ac:dyDescent="0.2">
      <c r="A73" s="122">
        <v>4320</v>
      </c>
      <c r="B73" s="118" t="s">
        <v>262</v>
      </c>
      <c r="C73" s="120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183"/>
      <c r="D74" s="42"/>
      <c r="E74" s="42"/>
    </row>
    <row r="75" spans="1:5" x14ac:dyDescent="0.2">
      <c r="A75" s="44">
        <v>4322</v>
      </c>
      <c r="B75" s="42" t="s">
        <v>264</v>
      </c>
      <c r="C75" s="183"/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/>
      <c r="E78" s="42"/>
    </row>
    <row r="79" spans="1:5" x14ac:dyDescent="0.2">
      <c r="A79" s="122">
        <v>4330</v>
      </c>
      <c r="B79" s="118" t="s">
        <v>268</v>
      </c>
      <c r="C79" s="120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22">
        <v>4340</v>
      </c>
      <c r="B81" s="118" t="s">
        <v>269</v>
      </c>
      <c r="C81" s="120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22">
        <v>4390</v>
      </c>
      <c r="B83" s="118" t="s">
        <v>270</v>
      </c>
      <c r="C83" s="120">
        <f>SUM(C84:C90)</f>
        <v>0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0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596</v>
      </c>
    </row>
    <row r="94" spans="1:5" ht="12" x14ac:dyDescent="0.2">
      <c r="A94" s="122">
        <v>5000</v>
      </c>
      <c r="B94" s="118" t="s">
        <v>276</v>
      </c>
      <c r="C94" s="208">
        <f>C95+C123+C156+C166+C181+C210</f>
        <v>488535120.69000006</v>
      </c>
      <c r="D94" s="123">
        <v>1</v>
      </c>
      <c r="E94" s="42"/>
    </row>
    <row r="95" spans="1:5" ht="12" x14ac:dyDescent="0.2">
      <c r="A95" s="122">
        <v>5100</v>
      </c>
      <c r="B95" s="118" t="s">
        <v>277</v>
      </c>
      <c r="C95" s="208">
        <f>C96+C103+C113</f>
        <v>206919655.57000002</v>
      </c>
      <c r="D95" s="123">
        <f>C95/$C$94</f>
        <v>0.42355123880909451</v>
      </c>
      <c r="E95" s="42"/>
    </row>
    <row r="96" spans="1:5" ht="12" x14ac:dyDescent="0.2">
      <c r="A96" s="122">
        <v>5110</v>
      </c>
      <c r="B96" s="118" t="s">
        <v>278</v>
      </c>
      <c r="C96" s="208">
        <f>SUM(C97:C102)</f>
        <v>134089158.31000002</v>
      </c>
      <c r="D96" s="123">
        <f t="shared" ref="D96:D159" si="0">C96/$C$94</f>
        <v>0.27447189082458268</v>
      </c>
      <c r="E96" s="42"/>
    </row>
    <row r="97" spans="1:5" x14ac:dyDescent="0.2">
      <c r="A97" s="44">
        <v>5111</v>
      </c>
      <c r="B97" s="42" t="s">
        <v>279</v>
      </c>
      <c r="C97" s="163">
        <v>81628433.739999995</v>
      </c>
      <c r="D97" s="46">
        <f t="shared" si="0"/>
        <v>0.16708815862554396</v>
      </c>
      <c r="E97" s="42"/>
    </row>
    <row r="98" spans="1:5" x14ac:dyDescent="0.2">
      <c r="A98" s="44">
        <v>5112</v>
      </c>
      <c r="B98" s="42" t="s">
        <v>280</v>
      </c>
      <c r="C98" s="163">
        <v>77916</v>
      </c>
      <c r="D98" s="46">
        <f t="shared" si="0"/>
        <v>1.5948904531152755E-4</v>
      </c>
      <c r="E98" s="42"/>
    </row>
    <row r="99" spans="1:5" x14ac:dyDescent="0.2">
      <c r="A99" s="44">
        <v>5113</v>
      </c>
      <c r="B99" s="42" t="s">
        <v>281</v>
      </c>
      <c r="C99" s="163">
        <v>10787557.57</v>
      </c>
      <c r="D99" s="46">
        <f t="shared" si="0"/>
        <v>2.2081437164156812E-2</v>
      </c>
      <c r="E99" s="42"/>
    </row>
    <row r="100" spans="1:5" x14ac:dyDescent="0.2">
      <c r="A100" s="44">
        <v>5114</v>
      </c>
      <c r="B100" s="42" t="s">
        <v>282</v>
      </c>
      <c r="C100" s="163">
        <v>23431862.510000002</v>
      </c>
      <c r="D100" s="46">
        <f t="shared" si="0"/>
        <v>4.7963516884733222E-2</v>
      </c>
      <c r="E100" s="42"/>
    </row>
    <row r="101" spans="1:5" x14ac:dyDescent="0.2">
      <c r="A101" s="44">
        <v>5115</v>
      </c>
      <c r="B101" s="42" t="s">
        <v>283</v>
      </c>
      <c r="C101" s="163">
        <v>14874704.65</v>
      </c>
      <c r="D101" s="46">
        <f t="shared" si="0"/>
        <v>3.0447564607005487E-2</v>
      </c>
      <c r="E101" s="42"/>
    </row>
    <row r="102" spans="1:5" x14ac:dyDescent="0.2">
      <c r="A102" s="44">
        <v>5116</v>
      </c>
      <c r="B102" s="42" t="s">
        <v>284</v>
      </c>
      <c r="C102" s="163">
        <v>3288683.84</v>
      </c>
      <c r="D102" s="46">
        <f t="shared" si="0"/>
        <v>6.7317244978316185E-3</v>
      </c>
      <c r="E102" s="42"/>
    </row>
    <row r="103" spans="1:5" ht="12" x14ac:dyDescent="0.2">
      <c r="A103" s="122">
        <v>5120</v>
      </c>
      <c r="B103" s="118" t="s">
        <v>285</v>
      </c>
      <c r="C103" s="208">
        <f>SUM(C104:C112)</f>
        <v>4376547.7699999996</v>
      </c>
      <c r="D103" s="123">
        <f t="shared" si="0"/>
        <v>8.9585120591097432E-3</v>
      </c>
      <c r="E103" s="42"/>
    </row>
    <row r="104" spans="1:5" x14ac:dyDescent="0.2">
      <c r="A104" s="44">
        <v>5121</v>
      </c>
      <c r="B104" s="42" t="s">
        <v>286</v>
      </c>
      <c r="C104" s="45">
        <f t="array" ref="C104:C111">[1]!'!ACT!F104C3:F111C3'</f>
        <v>0</v>
      </c>
      <c r="D104" s="46">
        <f t="shared" si="0"/>
        <v>0</v>
      </c>
      <c r="E104" s="42"/>
    </row>
    <row r="105" spans="1:5" x14ac:dyDescent="0.2">
      <c r="A105" s="44">
        <v>5122</v>
      </c>
      <c r="B105" s="42" t="s">
        <v>287</v>
      </c>
      <c r="C105" s="45">
        <v>0</v>
      </c>
      <c r="D105" s="46">
        <f t="shared" si="0"/>
        <v>0</v>
      </c>
      <c r="E105" s="42"/>
    </row>
    <row r="106" spans="1:5" x14ac:dyDescent="0.2">
      <c r="A106" s="44">
        <v>5123</v>
      </c>
      <c r="B106" s="42" t="s">
        <v>288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289</v>
      </c>
      <c r="C107" s="45">
        <v>0</v>
      </c>
      <c r="D107" s="46">
        <f t="shared" si="0"/>
        <v>0</v>
      </c>
      <c r="E107" s="42"/>
    </row>
    <row r="108" spans="1:5" x14ac:dyDescent="0.2">
      <c r="A108" s="44">
        <v>5125</v>
      </c>
      <c r="B108" s="42" t="s">
        <v>290</v>
      </c>
      <c r="C108" s="45">
        <v>0</v>
      </c>
      <c r="D108" s="46">
        <f t="shared" si="0"/>
        <v>0</v>
      </c>
      <c r="E108" s="42"/>
    </row>
    <row r="109" spans="1:5" x14ac:dyDescent="0.2">
      <c r="A109" s="44">
        <v>5126</v>
      </c>
      <c r="B109" s="42" t="s">
        <v>291</v>
      </c>
      <c r="C109" s="45">
        <v>0</v>
      </c>
      <c r="D109" s="46">
        <f t="shared" si="0"/>
        <v>0</v>
      </c>
      <c r="E109" s="42"/>
    </row>
    <row r="110" spans="1:5" x14ac:dyDescent="0.2">
      <c r="A110" s="44">
        <v>5127</v>
      </c>
      <c r="B110" s="42" t="s">
        <v>292</v>
      </c>
      <c r="C110" s="45">
        <v>0</v>
      </c>
      <c r="D110" s="46">
        <f t="shared" si="0"/>
        <v>0</v>
      </c>
      <c r="E110" s="42"/>
    </row>
    <row r="111" spans="1:5" x14ac:dyDescent="0.2">
      <c r="A111" s="44">
        <v>5128</v>
      </c>
      <c r="B111" s="42" t="s">
        <v>293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294</v>
      </c>
      <c r="C112" s="164">
        <v>4376547.7699999996</v>
      </c>
      <c r="D112" s="46">
        <f t="shared" si="0"/>
        <v>8.9585120591097432E-3</v>
      </c>
      <c r="E112" s="42"/>
    </row>
    <row r="113" spans="1:5" ht="12" x14ac:dyDescent="0.2">
      <c r="A113" s="122">
        <v>5130</v>
      </c>
      <c r="B113" s="118" t="s">
        <v>295</v>
      </c>
      <c r="C113" s="208">
        <f>SUM(C114:C122)</f>
        <v>68453949.49000001</v>
      </c>
      <c r="D113" s="123">
        <f t="shared" si="0"/>
        <v>0.14012083592540209</v>
      </c>
      <c r="E113" s="42"/>
    </row>
    <row r="114" spans="1:5" x14ac:dyDescent="0.2">
      <c r="A114" s="44">
        <v>5131</v>
      </c>
      <c r="B114" s="42" t="s">
        <v>296</v>
      </c>
      <c r="C114" s="165">
        <v>19309605.02</v>
      </c>
      <c r="D114" s="46">
        <f t="shared" si="0"/>
        <v>3.9525520688722213E-2</v>
      </c>
      <c r="E114" s="42"/>
    </row>
    <row r="115" spans="1:5" x14ac:dyDescent="0.2">
      <c r="A115" s="44">
        <v>5132</v>
      </c>
      <c r="B115" s="42" t="s">
        <v>297</v>
      </c>
      <c r="C115" s="165">
        <v>4041160.2</v>
      </c>
      <c r="D115" s="46">
        <f t="shared" si="0"/>
        <v>8.2719952544912691E-3</v>
      </c>
      <c r="E115" s="42"/>
    </row>
    <row r="116" spans="1:5" x14ac:dyDescent="0.2">
      <c r="A116" s="44">
        <v>5133</v>
      </c>
      <c r="B116" s="42" t="s">
        <v>298</v>
      </c>
      <c r="C116" s="165">
        <v>12077201.59</v>
      </c>
      <c r="D116" s="46">
        <f t="shared" si="0"/>
        <v>2.4721255603777949E-2</v>
      </c>
      <c r="E116" s="42"/>
    </row>
    <row r="117" spans="1:5" x14ac:dyDescent="0.2">
      <c r="A117" s="44">
        <v>5134</v>
      </c>
      <c r="B117" s="42" t="s">
        <v>299</v>
      </c>
      <c r="C117" s="165">
        <v>3511306.95</v>
      </c>
      <c r="D117" s="46">
        <f t="shared" si="0"/>
        <v>7.1874196987939789E-3</v>
      </c>
      <c r="E117" s="42"/>
    </row>
    <row r="118" spans="1:5" x14ac:dyDescent="0.2">
      <c r="A118" s="44">
        <v>5135</v>
      </c>
      <c r="B118" s="42" t="s">
        <v>300</v>
      </c>
      <c r="C118" s="165">
        <v>2515225.4500000002</v>
      </c>
      <c r="D118" s="46">
        <f t="shared" si="0"/>
        <v>5.1485048740150582E-3</v>
      </c>
      <c r="E118" s="42"/>
    </row>
    <row r="119" spans="1:5" x14ac:dyDescent="0.2">
      <c r="A119" s="44">
        <v>5136</v>
      </c>
      <c r="B119" s="42" t="s">
        <v>301</v>
      </c>
      <c r="C119" s="165">
        <v>378688.57</v>
      </c>
      <c r="D119" s="46">
        <f t="shared" si="0"/>
        <v>7.751511692038551E-4</v>
      </c>
      <c r="E119" s="42"/>
    </row>
    <row r="120" spans="1:5" x14ac:dyDescent="0.2">
      <c r="A120" s="44">
        <v>5137</v>
      </c>
      <c r="B120" s="42" t="s">
        <v>302</v>
      </c>
      <c r="C120" s="165">
        <v>50417.74</v>
      </c>
      <c r="D120" s="46">
        <f t="shared" si="0"/>
        <v>1.0320187406135857E-4</v>
      </c>
      <c r="E120" s="42"/>
    </row>
    <row r="121" spans="1:5" x14ac:dyDescent="0.2">
      <c r="A121" s="44">
        <v>5138</v>
      </c>
      <c r="B121" s="42" t="s">
        <v>303</v>
      </c>
      <c r="C121" s="165">
        <v>17229426.879999999</v>
      </c>
      <c r="D121" s="46">
        <f t="shared" si="0"/>
        <v>3.5267529703218475E-2</v>
      </c>
      <c r="E121" s="42"/>
    </row>
    <row r="122" spans="1:5" x14ac:dyDescent="0.2">
      <c r="A122" s="44">
        <v>5139</v>
      </c>
      <c r="B122" s="42" t="s">
        <v>304</v>
      </c>
      <c r="C122" s="166">
        <v>9340917.0899999999</v>
      </c>
      <c r="D122" s="46">
        <f t="shared" si="0"/>
        <v>1.9120257059117924E-2</v>
      </c>
      <c r="E122" s="42"/>
    </row>
    <row r="123" spans="1:5" ht="12" x14ac:dyDescent="0.2">
      <c r="A123" s="122">
        <v>5200</v>
      </c>
      <c r="B123" s="118" t="s">
        <v>305</v>
      </c>
      <c r="C123" s="208">
        <f>C124+C127+C130+C133+C138+C142+C145+C147+C153</f>
        <v>66882128.590000004</v>
      </c>
      <c r="D123" s="123">
        <f t="shared" si="0"/>
        <v>0.1369034195444058</v>
      </c>
      <c r="E123" s="42"/>
    </row>
    <row r="124" spans="1:5" ht="12" x14ac:dyDescent="0.2">
      <c r="A124" s="122">
        <v>5210</v>
      </c>
      <c r="B124" s="118" t="s">
        <v>306</v>
      </c>
      <c r="C124" s="208">
        <f>SUM(C125:C126)</f>
        <v>14782935.6</v>
      </c>
      <c r="D124" s="123">
        <f t="shared" si="0"/>
        <v>3.0259719258506516E-2</v>
      </c>
      <c r="E124" s="42"/>
    </row>
    <row r="125" spans="1:5" x14ac:dyDescent="0.2">
      <c r="A125" s="44">
        <v>5211</v>
      </c>
      <c r="B125" s="42" t="s">
        <v>307</v>
      </c>
      <c r="C125" s="167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167">
        <v>14782935.6</v>
      </c>
      <c r="D126" s="46">
        <f t="shared" si="0"/>
        <v>3.0259719258506516E-2</v>
      </c>
      <c r="E126" s="42"/>
    </row>
    <row r="127" spans="1:5" x14ac:dyDescent="0.2">
      <c r="A127" s="122">
        <v>5220</v>
      </c>
      <c r="B127" s="118" t="s">
        <v>309</v>
      </c>
      <c r="C127" s="120">
        <f>SUM(C128:C129)</f>
        <v>0</v>
      </c>
      <c r="D127" s="123">
        <f t="shared" si="0"/>
        <v>0</v>
      </c>
      <c r="E127" s="42"/>
    </row>
    <row r="128" spans="1:5" x14ac:dyDescent="0.2">
      <c r="A128" s="44">
        <v>5221</v>
      </c>
      <c r="B128" s="42" t="s">
        <v>310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46">
        <f t="shared" si="0"/>
        <v>0</v>
      </c>
      <c r="E129" s="42"/>
    </row>
    <row r="130" spans="1:5" ht="12" x14ac:dyDescent="0.2">
      <c r="A130" s="122">
        <v>5230</v>
      </c>
      <c r="B130" s="118" t="s">
        <v>256</v>
      </c>
      <c r="C130" s="208">
        <f>SUM(C131:C132)</f>
        <v>13014518.9</v>
      </c>
      <c r="D130" s="123">
        <f t="shared" si="0"/>
        <v>2.6639883907667639E-2</v>
      </c>
      <c r="E130" s="42"/>
    </row>
    <row r="131" spans="1:5" x14ac:dyDescent="0.2">
      <c r="A131" s="44">
        <v>5231</v>
      </c>
      <c r="B131" s="42" t="s">
        <v>312</v>
      </c>
      <c r="C131" s="168">
        <v>13014518.9</v>
      </c>
      <c r="D131" s="46">
        <f t="shared" si="0"/>
        <v>2.6639883907667639E-2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 ht="12" x14ac:dyDescent="0.2">
      <c r="A133" s="122">
        <v>5240</v>
      </c>
      <c r="B133" s="118" t="s">
        <v>257</v>
      </c>
      <c r="C133" s="208">
        <f>SUM(C134:C137)</f>
        <v>28787482.32</v>
      </c>
      <c r="D133" s="123">
        <f t="shared" si="0"/>
        <v>5.8926126496987502E-2</v>
      </c>
      <c r="E133" s="42"/>
    </row>
    <row r="134" spans="1:5" x14ac:dyDescent="0.2">
      <c r="A134" s="44">
        <v>5241</v>
      </c>
      <c r="B134" s="42" t="s">
        <v>314</v>
      </c>
      <c r="C134" s="169">
        <v>25288441.870000001</v>
      </c>
      <c r="D134" s="46">
        <f t="shared" si="0"/>
        <v>5.1763815535478729E-2</v>
      </c>
      <c r="E134" s="42"/>
    </row>
    <row r="135" spans="1:5" x14ac:dyDescent="0.2">
      <c r="A135" s="44">
        <v>5242</v>
      </c>
      <c r="B135" s="42" t="s">
        <v>315</v>
      </c>
      <c r="C135" s="169">
        <v>1495800</v>
      </c>
      <c r="D135" s="46">
        <f t="shared" si="0"/>
        <v>3.0618064836103356E-3</v>
      </c>
      <c r="E135" s="42"/>
    </row>
    <row r="136" spans="1:5" x14ac:dyDescent="0.2">
      <c r="A136" s="44">
        <v>5243</v>
      </c>
      <c r="B136" s="42" t="s">
        <v>316</v>
      </c>
      <c r="C136" s="169">
        <v>1091208.1499999999</v>
      </c>
      <c r="D136" s="46">
        <f t="shared" si="0"/>
        <v>2.2336329647268615E-3</v>
      </c>
      <c r="E136" s="42"/>
    </row>
    <row r="137" spans="1:5" x14ac:dyDescent="0.2">
      <c r="A137" s="44">
        <v>5244</v>
      </c>
      <c r="B137" s="42" t="s">
        <v>317</v>
      </c>
      <c r="C137" s="169">
        <v>912032.3</v>
      </c>
      <c r="D137" s="46">
        <f t="shared" si="0"/>
        <v>1.8668715131715783E-3</v>
      </c>
      <c r="E137" s="42"/>
    </row>
    <row r="138" spans="1:5" ht="12" x14ac:dyDescent="0.2">
      <c r="A138" s="122">
        <v>5250</v>
      </c>
      <c r="B138" s="118" t="s">
        <v>258</v>
      </c>
      <c r="C138" s="208">
        <f>SUM(C139:C141)</f>
        <v>10297191.77</v>
      </c>
      <c r="D138" s="123">
        <f t="shared" si="0"/>
        <v>2.107768988124414E-2</v>
      </c>
      <c r="E138" s="42"/>
    </row>
    <row r="139" spans="1:5" x14ac:dyDescent="0.2">
      <c r="A139" s="44">
        <v>5251</v>
      </c>
      <c r="B139" s="42" t="s">
        <v>318</v>
      </c>
      <c r="C139" s="170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319</v>
      </c>
      <c r="C140" s="170">
        <v>10297191.77</v>
      </c>
      <c r="D140" s="46">
        <f t="shared" si="0"/>
        <v>2.107768988124414E-2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 x14ac:dyDescent="0.2">
      <c r="A142" s="122">
        <v>5260</v>
      </c>
      <c r="B142" s="118" t="s">
        <v>321</v>
      </c>
      <c r="C142" s="120">
        <f>SUM(C143:C144)</f>
        <v>0</v>
      </c>
      <c r="D142" s="123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122">
        <v>5270</v>
      </c>
      <c r="B145" s="118" t="s">
        <v>324</v>
      </c>
      <c r="C145" s="120">
        <f>SUM(C146)</f>
        <v>0</v>
      </c>
      <c r="D145" s="123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22">
        <v>5280</v>
      </c>
      <c r="B147" s="118" t="s">
        <v>326</v>
      </c>
      <c r="C147" s="120">
        <f>SUM(C148:C152)</f>
        <v>0</v>
      </c>
      <c r="D147" s="123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22">
        <v>5290</v>
      </c>
      <c r="B153" s="118" t="s">
        <v>332</v>
      </c>
      <c r="C153" s="120">
        <f>SUM(C154:C155)</f>
        <v>0</v>
      </c>
      <c r="D153" s="123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ht="12" x14ac:dyDescent="0.2">
      <c r="A156" s="122">
        <v>5300</v>
      </c>
      <c r="B156" s="118" t="s">
        <v>335</v>
      </c>
      <c r="C156" s="208">
        <f>C157+C160+C163</f>
        <v>5971407.0300000003</v>
      </c>
      <c r="D156" s="123">
        <f t="shared" si="0"/>
        <v>1.2223086482638279E-2</v>
      </c>
      <c r="E156" s="42"/>
    </row>
    <row r="157" spans="1:5" x14ac:dyDescent="0.2">
      <c r="A157" s="122">
        <v>5310</v>
      </c>
      <c r="B157" s="118" t="s">
        <v>251</v>
      </c>
      <c r="C157" s="120">
        <f>C158+C159</f>
        <v>0</v>
      </c>
      <c r="D157" s="123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22">
        <v>5320</v>
      </c>
      <c r="B160" s="118" t="s">
        <v>252</v>
      </c>
      <c r="C160" s="120">
        <f>SUM(C161:C162)</f>
        <v>0</v>
      </c>
      <c r="D160" s="123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ht="12" x14ac:dyDescent="0.2">
      <c r="A163" s="122">
        <v>5330</v>
      </c>
      <c r="B163" s="118" t="s">
        <v>253</v>
      </c>
      <c r="C163" s="208">
        <f>SUM(C164:C165)</f>
        <v>5971407.0300000003</v>
      </c>
      <c r="D163" s="123">
        <f t="shared" si="1"/>
        <v>1.2223086482638279E-2</v>
      </c>
      <c r="E163" s="42"/>
    </row>
    <row r="164" spans="1:5" x14ac:dyDescent="0.2">
      <c r="A164" s="44">
        <v>5331</v>
      </c>
      <c r="B164" s="42" t="s">
        <v>340</v>
      </c>
      <c r="C164" s="171">
        <v>5971407.0300000003</v>
      </c>
      <c r="D164" s="46">
        <f t="shared" si="1"/>
        <v>1.2223086482638279E-2</v>
      </c>
      <c r="E164" s="42"/>
    </row>
    <row r="165" spans="1:5" x14ac:dyDescent="0.2">
      <c r="A165" s="44">
        <v>5332</v>
      </c>
      <c r="B165" s="42" t="s">
        <v>341</v>
      </c>
      <c r="C165" s="45">
        <v>0</v>
      </c>
      <c r="D165" s="46">
        <f t="shared" si="1"/>
        <v>0</v>
      </c>
      <c r="E165" s="42"/>
    </row>
    <row r="166" spans="1:5" x14ac:dyDescent="0.2">
      <c r="A166" s="122">
        <v>5400</v>
      </c>
      <c r="B166" s="118" t="s">
        <v>342</v>
      </c>
      <c r="C166" s="120">
        <f>C167+C170+C173+C176+C178</f>
        <v>0</v>
      </c>
      <c r="D166" s="123">
        <f t="shared" si="1"/>
        <v>0</v>
      </c>
      <c r="E166" s="42"/>
    </row>
    <row r="167" spans="1:5" x14ac:dyDescent="0.2">
      <c r="A167" s="122">
        <v>5410</v>
      </c>
      <c r="B167" s="118" t="s">
        <v>343</v>
      </c>
      <c r="C167" s="120">
        <f>SUM(C168:C169)</f>
        <v>0</v>
      </c>
      <c r="D167" s="123">
        <f t="shared" si="1"/>
        <v>0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22">
        <v>5420</v>
      </c>
      <c r="B170" s="118" t="s">
        <v>346</v>
      </c>
      <c r="C170" s="120">
        <f>SUM(C171:C172)</f>
        <v>0</v>
      </c>
      <c r="D170" s="123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22">
        <v>5430</v>
      </c>
      <c r="B173" s="118" t="s">
        <v>349</v>
      </c>
      <c r="C173" s="120">
        <f>SUM(C174:C175)</f>
        <v>0</v>
      </c>
      <c r="D173" s="123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22">
        <v>5440</v>
      </c>
      <c r="B176" s="118" t="s">
        <v>352</v>
      </c>
      <c r="C176" s="120">
        <f>SUM(C177)</f>
        <v>0</v>
      </c>
      <c r="D176" s="123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22">
        <v>5450</v>
      </c>
      <c r="B178" s="118" t="s">
        <v>353</v>
      </c>
      <c r="C178" s="120">
        <f>SUM(C179:C180)</f>
        <v>0</v>
      </c>
      <c r="D178" s="123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ht="12" x14ac:dyDescent="0.2">
      <c r="A181" s="122">
        <v>5500</v>
      </c>
      <c r="B181" s="118" t="s">
        <v>356</v>
      </c>
      <c r="C181" s="208">
        <f>C182+C191+C194+C200</f>
        <v>14948055.289999999</v>
      </c>
      <c r="D181" s="123">
        <f t="shared" si="1"/>
        <v>3.0597708653755697E-2</v>
      </c>
      <c r="E181" s="42"/>
    </row>
    <row r="182" spans="1:5" ht="12" x14ac:dyDescent="0.2">
      <c r="A182" s="122">
        <v>5510</v>
      </c>
      <c r="B182" s="118" t="s">
        <v>357</v>
      </c>
      <c r="C182" s="208">
        <f>SUM(C183:C190)</f>
        <v>14948055.289999999</v>
      </c>
      <c r="D182" s="123">
        <f t="shared" si="1"/>
        <v>3.0597708653755697E-2</v>
      </c>
      <c r="E182" s="42"/>
    </row>
    <row r="183" spans="1:5" x14ac:dyDescent="0.2">
      <c r="A183" s="44">
        <v>5511</v>
      </c>
      <c r="B183" s="42" t="s">
        <v>358</v>
      </c>
      <c r="C183" s="172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172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172">
        <v>1924449.36</v>
      </c>
      <c r="D185" s="46">
        <f t="shared" si="1"/>
        <v>3.9392241795880205E-3</v>
      </c>
      <c r="E185" s="42"/>
    </row>
    <row r="186" spans="1:5" x14ac:dyDescent="0.2">
      <c r="A186" s="44">
        <v>5514</v>
      </c>
      <c r="B186" s="42" t="s">
        <v>361</v>
      </c>
      <c r="C186" s="172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172">
        <v>10863248.029999999</v>
      </c>
      <c r="D187" s="46">
        <f t="shared" si="1"/>
        <v>2.2236370672096006E-2</v>
      </c>
      <c r="E187" s="42"/>
    </row>
    <row r="188" spans="1:5" x14ac:dyDescent="0.2">
      <c r="A188" s="44">
        <v>5516</v>
      </c>
      <c r="B188" s="42" t="s">
        <v>363</v>
      </c>
      <c r="C188" s="172">
        <v>5400</v>
      </c>
      <c r="D188" s="46">
        <f t="shared" si="1"/>
        <v>1.1053453009423594E-5</v>
      </c>
      <c r="E188" s="42"/>
    </row>
    <row r="189" spans="1:5" x14ac:dyDescent="0.2">
      <c r="A189" s="44">
        <v>5517</v>
      </c>
      <c r="B189" s="42" t="s">
        <v>364</v>
      </c>
      <c r="C189" s="172">
        <v>104957.9</v>
      </c>
      <c r="D189" s="46">
        <f t="shared" si="1"/>
        <v>2.1484207696625566E-4</v>
      </c>
      <c r="E189" s="42"/>
    </row>
    <row r="190" spans="1:5" x14ac:dyDescent="0.2">
      <c r="A190" s="44">
        <v>5518</v>
      </c>
      <c r="B190" s="42" t="s">
        <v>41</v>
      </c>
      <c r="C190" s="172">
        <v>2050000</v>
      </c>
      <c r="D190" s="46">
        <f t="shared" si="1"/>
        <v>4.196218272095994E-3</v>
      </c>
      <c r="E190" s="42"/>
    </row>
    <row r="191" spans="1:5" x14ac:dyDescent="0.2">
      <c r="A191" s="122">
        <v>5520</v>
      </c>
      <c r="B191" s="118" t="s">
        <v>40</v>
      </c>
      <c r="C191" s="120">
        <f>SUM(C192:C193)</f>
        <v>0</v>
      </c>
      <c r="D191" s="123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122">
        <v>5530</v>
      </c>
      <c r="B194" s="118" t="s">
        <v>367</v>
      </c>
      <c r="C194" s="120">
        <f>SUM(C195:C199)</f>
        <v>0</v>
      </c>
      <c r="D194" s="123">
        <f t="shared" si="1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 x14ac:dyDescent="0.2">
      <c r="A200" s="122">
        <v>5590</v>
      </c>
      <c r="B200" s="118" t="s">
        <v>373</v>
      </c>
      <c r="C200" s="120">
        <f>SUM(C201:C209)</f>
        <v>0</v>
      </c>
      <c r="D200" s="123">
        <f t="shared" si="1"/>
        <v>0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0</v>
      </c>
      <c r="D209" s="46">
        <f t="shared" si="1"/>
        <v>0</v>
      </c>
      <c r="E209" s="42"/>
    </row>
    <row r="210" spans="1:5" ht="12" x14ac:dyDescent="0.2">
      <c r="A210" s="122">
        <v>5600</v>
      </c>
      <c r="B210" s="118" t="s">
        <v>39</v>
      </c>
      <c r="C210" s="208">
        <f>C211</f>
        <v>193813874.21000001</v>
      </c>
      <c r="D210" s="123">
        <f t="shared" si="1"/>
        <v>0.39672454651010564</v>
      </c>
      <c r="E210" s="42"/>
    </row>
    <row r="211" spans="1:5" ht="12" x14ac:dyDescent="0.2">
      <c r="A211" s="122">
        <v>5610</v>
      </c>
      <c r="B211" s="118" t="s">
        <v>381</v>
      </c>
      <c r="C211" s="208">
        <f>C212</f>
        <v>193813874.21000001</v>
      </c>
      <c r="D211" s="123">
        <f t="shared" si="1"/>
        <v>0.39672454651010564</v>
      </c>
      <c r="E211" s="42"/>
    </row>
    <row r="212" spans="1:5" x14ac:dyDescent="0.2">
      <c r="A212" s="44">
        <v>5611</v>
      </c>
      <c r="B212" s="42" t="s">
        <v>382</v>
      </c>
      <c r="C212" s="173">
        <v>193813874.21000001</v>
      </c>
      <c r="D212" s="46">
        <f t="shared" si="1"/>
        <v>0.39672454651010564</v>
      </c>
      <c r="E212" s="42"/>
    </row>
    <row r="214" spans="1:5" x14ac:dyDescent="0.2">
      <c r="B214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rintOptions gridLines="1"/>
  <pageMargins left="0.70866141732283472" right="0.70866141732283472" top="0.74803149606299213" bottom="0.74803149606299213" header="0.31496062992125984" footer="0.31496062992125984"/>
  <pageSetup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view="pageBreakPreview" zoomScaleNormal="80" zoomScaleSheetLayoutView="100" workbookViewId="0">
      <selection activeCell="B11" sqref="B11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221" t="s">
        <v>600</v>
      </c>
      <c r="B1" s="222"/>
      <c r="C1" s="222"/>
      <c r="D1" s="222"/>
      <c r="E1" s="222"/>
      <c r="F1" s="222"/>
      <c r="G1" s="10" t="s">
        <v>497</v>
      </c>
      <c r="H1" s="19">
        <v>2024</v>
      </c>
    </row>
    <row r="2" spans="1:8" s="11" customFormat="1" ht="18.95" customHeight="1" x14ac:dyDescent="0.25">
      <c r="A2" s="221" t="s">
        <v>501</v>
      </c>
      <c r="B2" s="222"/>
      <c r="C2" s="222"/>
      <c r="D2" s="222"/>
      <c r="E2" s="222"/>
      <c r="F2" s="222"/>
      <c r="G2" s="10" t="s">
        <v>498</v>
      </c>
      <c r="H2" s="19" t="s">
        <v>500</v>
      </c>
    </row>
    <row r="3" spans="1:8" s="11" customFormat="1" ht="18.95" customHeight="1" x14ac:dyDescent="0.25">
      <c r="A3" s="221" t="s">
        <v>602</v>
      </c>
      <c r="B3" s="222"/>
      <c r="C3" s="222"/>
      <c r="D3" s="222"/>
      <c r="E3" s="222"/>
      <c r="F3" s="222"/>
      <c r="G3" s="10" t="s">
        <v>499</v>
      </c>
      <c r="H3" s="19">
        <v>4</v>
      </c>
    </row>
    <row r="4" spans="1:8" s="11" customFormat="1" ht="18.95" customHeight="1" x14ac:dyDescent="0.25">
      <c r="A4" s="221" t="s">
        <v>515</v>
      </c>
      <c r="B4" s="222"/>
      <c r="C4" s="222"/>
      <c r="D4" s="222"/>
      <c r="E4" s="222"/>
      <c r="F4" s="222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6">
        <v>3727208.68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7">
        <v>-133.52000000000001</v>
      </c>
      <c r="D15" s="187">
        <v>-133.16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121</v>
      </c>
      <c r="C16" s="187">
        <v>0</v>
      </c>
      <c r="D16" s="187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8">
        <v>4044416.85</v>
      </c>
      <c r="D20" s="188">
        <v>4044416.85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8">
        <v>5500</v>
      </c>
      <c r="D21" s="188">
        <v>5500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8">
        <v>0</v>
      </c>
      <c r="D22" s="18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8">
        <v>815582.98</v>
      </c>
      <c r="D23" s="188">
        <v>815582.98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8">
        <v>682586.39</v>
      </c>
      <c r="D24" s="188">
        <v>682586.39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8">
        <v>336705.34</v>
      </c>
      <c r="D25" s="188">
        <v>336705.34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8">
        <v>0</v>
      </c>
      <c r="D26" s="18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8">
        <v>12693035.689999999</v>
      </c>
      <c r="D27" s="188">
        <v>12693035.689999999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8">
        <v>0</v>
      </c>
      <c r="D28" s="18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0</v>
      </c>
    </row>
    <row r="42" spans="1:8" x14ac:dyDescent="0.2">
      <c r="A42" s="16">
        <v>1151</v>
      </c>
      <c r="B42" s="14" t="s">
        <v>144</v>
      </c>
      <c r="C42" s="18">
        <v>0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5" t="s">
        <v>562</v>
      </c>
      <c r="J55" s="15" t="s">
        <v>126</v>
      </c>
    </row>
    <row r="56" spans="1:10" x14ac:dyDescent="0.2">
      <c r="A56" s="16">
        <v>1230</v>
      </c>
      <c r="B56" s="14" t="s">
        <v>148</v>
      </c>
      <c r="C56" s="209">
        <v>642261829.73000002</v>
      </c>
      <c r="D56" s="189">
        <v>0</v>
      </c>
      <c r="E56" s="189">
        <v>0</v>
      </c>
    </row>
    <row r="57" spans="1:10" x14ac:dyDescent="0.2">
      <c r="A57" s="16">
        <v>1231</v>
      </c>
      <c r="B57" s="14" t="s">
        <v>149</v>
      </c>
      <c r="C57" s="189">
        <v>112291497.88</v>
      </c>
      <c r="D57" s="190"/>
      <c r="E57" s="190"/>
    </row>
    <row r="58" spans="1:10" x14ac:dyDescent="0.2">
      <c r="A58" s="16">
        <v>1232</v>
      </c>
      <c r="B58" s="14" t="s">
        <v>150</v>
      </c>
      <c r="C58" s="189">
        <v>0</v>
      </c>
      <c r="D58" s="189">
        <v>0</v>
      </c>
      <c r="E58" s="189">
        <v>0</v>
      </c>
    </row>
    <row r="59" spans="1:10" x14ac:dyDescent="0.2">
      <c r="A59" s="16">
        <v>1233</v>
      </c>
      <c r="B59" s="14" t="s">
        <v>151</v>
      </c>
      <c r="C59" s="189">
        <v>38433753.219999999</v>
      </c>
      <c r="D59" s="189">
        <v>0</v>
      </c>
      <c r="E59" s="189">
        <v>0</v>
      </c>
    </row>
    <row r="60" spans="1:10" x14ac:dyDescent="0.2">
      <c r="A60" s="16">
        <v>1234</v>
      </c>
      <c r="B60" s="14" t="s">
        <v>152</v>
      </c>
      <c r="C60" s="189">
        <v>0</v>
      </c>
      <c r="D60" s="189">
        <v>0</v>
      </c>
      <c r="E60" s="189">
        <v>0</v>
      </c>
    </row>
    <row r="61" spans="1:10" x14ac:dyDescent="0.2">
      <c r="A61" s="16">
        <v>1235</v>
      </c>
      <c r="B61" s="14" t="s">
        <v>153</v>
      </c>
      <c r="C61" s="189">
        <v>476606451.69999999</v>
      </c>
      <c r="D61" s="189">
        <v>0</v>
      </c>
      <c r="E61" s="189">
        <v>0</v>
      </c>
    </row>
    <row r="62" spans="1:10" x14ac:dyDescent="0.2">
      <c r="A62" s="16">
        <v>1236</v>
      </c>
      <c r="B62" s="14" t="s">
        <v>154</v>
      </c>
      <c r="C62" s="189">
        <v>11222930.07</v>
      </c>
      <c r="D62" s="189">
        <v>0</v>
      </c>
      <c r="E62" s="189">
        <v>0</v>
      </c>
    </row>
    <row r="63" spans="1:10" x14ac:dyDescent="0.2">
      <c r="A63" s="16">
        <v>1239</v>
      </c>
      <c r="B63" s="14" t="s">
        <v>155</v>
      </c>
      <c r="C63" s="189">
        <v>3707196.86</v>
      </c>
      <c r="D63" s="189">
        <v>0</v>
      </c>
      <c r="E63" s="189">
        <v>0</v>
      </c>
    </row>
    <row r="64" spans="1:10" x14ac:dyDescent="0.2">
      <c r="A64" s="16">
        <v>1240</v>
      </c>
      <c r="B64" s="14" t="s">
        <v>156</v>
      </c>
      <c r="C64" s="209">
        <v>128042267.22</v>
      </c>
      <c r="D64" s="189">
        <v>10868648.029999999</v>
      </c>
      <c r="E64" s="189">
        <v>80964268.989999995</v>
      </c>
    </row>
    <row r="65" spans="1:9" x14ac:dyDescent="0.2">
      <c r="A65" s="16">
        <v>1241</v>
      </c>
      <c r="B65" s="14" t="s">
        <v>157</v>
      </c>
      <c r="C65" s="189">
        <v>15151610.029999999</v>
      </c>
      <c r="D65" s="189">
        <v>0</v>
      </c>
      <c r="E65" s="189">
        <v>0</v>
      </c>
    </row>
    <row r="66" spans="1:9" x14ac:dyDescent="0.2">
      <c r="A66" s="16">
        <v>1242</v>
      </c>
      <c r="B66" s="14" t="s">
        <v>158</v>
      </c>
      <c r="C66" s="189">
        <v>3033075</v>
      </c>
      <c r="D66" s="189">
        <v>0</v>
      </c>
      <c r="E66" s="189">
        <v>0</v>
      </c>
    </row>
    <row r="67" spans="1:9" x14ac:dyDescent="0.2">
      <c r="A67" s="16">
        <v>1243</v>
      </c>
      <c r="B67" s="14" t="s">
        <v>159</v>
      </c>
      <c r="C67" s="189">
        <v>510720.81</v>
      </c>
      <c r="D67" s="189">
        <v>0</v>
      </c>
      <c r="E67" s="189">
        <v>0</v>
      </c>
    </row>
    <row r="68" spans="1:9" x14ac:dyDescent="0.2">
      <c r="A68" s="16">
        <v>1244</v>
      </c>
      <c r="B68" s="14" t="s">
        <v>160</v>
      </c>
      <c r="C68" s="189">
        <v>85021634.159999996</v>
      </c>
      <c r="D68" s="189">
        <v>0</v>
      </c>
      <c r="E68" s="189">
        <v>0</v>
      </c>
    </row>
    <row r="69" spans="1:9" x14ac:dyDescent="0.2">
      <c r="A69" s="16">
        <v>1245</v>
      </c>
      <c r="B69" s="14" t="s">
        <v>161</v>
      </c>
      <c r="C69" s="189">
        <v>1793075.22</v>
      </c>
      <c r="D69" s="189">
        <v>10863248.029999999</v>
      </c>
      <c r="E69" s="189">
        <v>79993168.989999995</v>
      </c>
    </row>
    <row r="70" spans="1:9" x14ac:dyDescent="0.2">
      <c r="A70" s="16">
        <v>1246</v>
      </c>
      <c r="B70" s="14" t="s">
        <v>162</v>
      </c>
      <c r="C70" s="189">
        <v>21270157.84</v>
      </c>
      <c r="D70" s="189">
        <v>0</v>
      </c>
      <c r="E70" s="189">
        <v>0</v>
      </c>
    </row>
    <row r="71" spans="1:9" x14ac:dyDescent="0.2">
      <c r="A71" s="16">
        <v>1247</v>
      </c>
      <c r="B71" s="14" t="s">
        <v>163</v>
      </c>
      <c r="C71" s="189">
        <v>283244.15999999997</v>
      </c>
      <c r="D71" s="189">
        <v>0</v>
      </c>
      <c r="E71" s="189">
        <v>0</v>
      </c>
    </row>
    <row r="72" spans="1:9" x14ac:dyDescent="0.2">
      <c r="A72" s="16">
        <v>1248</v>
      </c>
      <c r="B72" s="14" t="s">
        <v>164</v>
      </c>
      <c r="C72" s="189">
        <v>978750</v>
      </c>
      <c r="D72" s="189">
        <v>5400</v>
      </c>
      <c r="E72" s="189">
        <v>971100</v>
      </c>
    </row>
    <row r="73" spans="1:9" x14ac:dyDescent="0.2">
      <c r="E73" s="174"/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209">
        <v>1714878.68</v>
      </c>
      <c r="D76" s="191">
        <v>7032.73</v>
      </c>
      <c r="E76" s="18">
        <f>SUM(E77:E81)</f>
        <v>0</v>
      </c>
    </row>
    <row r="77" spans="1:9" x14ac:dyDescent="0.2">
      <c r="A77" s="16">
        <v>1251</v>
      </c>
      <c r="B77" s="14" t="s">
        <v>167</v>
      </c>
      <c r="C77" s="191">
        <v>1643653.38</v>
      </c>
      <c r="D77" s="191">
        <v>0</v>
      </c>
      <c r="E77" s="18">
        <v>0</v>
      </c>
    </row>
    <row r="78" spans="1:9" x14ac:dyDescent="0.2">
      <c r="A78" s="16">
        <v>1252</v>
      </c>
      <c r="B78" s="14" t="s">
        <v>168</v>
      </c>
      <c r="C78" s="191">
        <v>0</v>
      </c>
      <c r="D78" s="191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91">
        <v>0</v>
      </c>
      <c r="D79" s="191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91">
        <v>71225.3</v>
      </c>
      <c r="D80" s="191">
        <v>7032.73</v>
      </c>
      <c r="E80" s="18">
        <v>0</v>
      </c>
    </row>
    <row r="81" spans="1:8" x14ac:dyDescent="0.2">
      <c r="A81" s="16">
        <v>1259</v>
      </c>
      <c r="B81" s="14" t="s">
        <v>171</v>
      </c>
      <c r="C81" s="191">
        <v>0</v>
      </c>
      <c r="D81" s="191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91">
        <v>41621.93</v>
      </c>
      <c r="D82" s="192"/>
      <c r="E82" s="144"/>
    </row>
    <row r="83" spans="1:8" x14ac:dyDescent="0.2">
      <c r="A83" s="16">
        <v>1271</v>
      </c>
      <c r="B83" s="14" t="s">
        <v>173</v>
      </c>
      <c r="C83" s="191">
        <v>41621.93</v>
      </c>
      <c r="D83" s="192"/>
      <c r="E83" s="144"/>
    </row>
    <row r="84" spans="1:8" x14ac:dyDescent="0.2">
      <c r="A84" s="16">
        <v>1272</v>
      </c>
      <c r="B84" s="14" t="s">
        <v>174</v>
      </c>
      <c r="C84" s="191">
        <v>0</v>
      </c>
      <c r="D84" s="192"/>
      <c r="E84" s="144"/>
    </row>
    <row r="85" spans="1:8" x14ac:dyDescent="0.2">
      <c r="A85" s="16">
        <v>1273</v>
      </c>
      <c r="B85" s="14" t="s">
        <v>175</v>
      </c>
      <c r="C85" s="191">
        <v>0</v>
      </c>
      <c r="D85" s="192"/>
      <c r="E85" s="144"/>
    </row>
    <row r="86" spans="1:8" x14ac:dyDescent="0.2">
      <c r="A86" s="16">
        <v>1274</v>
      </c>
      <c r="B86" s="14" t="s">
        <v>176</v>
      </c>
      <c r="C86" s="191">
        <v>0</v>
      </c>
      <c r="D86" s="192"/>
      <c r="E86" s="144"/>
    </row>
    <row r="87" spans="1:8" x14ac:dyDescent="0.2">
      <c r="A87" s="16">
        <v>1275</v>
      </c>
      <c r="B87" s="14" t="s">
        <v>177</v>
      </c>
      <c r="C87" s="191">
        <v>0</v>
      </c>
      <c r="D87" s="192"/>
      <c r="E87" s="144"/>
    </row>
    <row r="88" spans="1:8" x14ac:dyDescent="0.2">
      <c r="A88" s="16">
        <v>1279</v>
      </c>
      <c r="B88" s="14" t="s">
        <v>178</v>
      </c>
      <c r="C88" s="191">
        <v>0</v>
      </c>
      <c r="D88" s="192"/>
      <c r="E88" s="144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0</v>
      </c>
    </row>
    <row r="99" spans="1:8" x14ac:dyDescent="0.2">
      <c r="A99" s="16">
        <v>1191</v>
      </c>
      <c r="B99" s="14" t="s">
        <v>484</v>
      </c>
      <c r="C99" s="18">
        <v>0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209">
        <v>5152661.83</v>
      </c>
      <c r="D110" s="193">
        <v>5152661.83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93">
        <v>87197.07</v>
      </c>
      <c r="D111" s="193">
        <v>87197.07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93">
        <v>320143.44</v>
      </c>
      <c r="D112" s="193">
        <v>320143.44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93">
        <v>714111.1</v>
      </c>
      <c r="D113" s="193">
        <v>714111.1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93">
        <v>0</v>
      </c>
      <c r="D114" s="193"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93">
        <v>8000</v>
      </c>
      <c r="D115" s="193">
        <v>8000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93">
        <v>0</v>
      </c>
      <c r="D116" s="193"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93">
        <v>-1890656.04</v>
      </c>
      <c r="D117" s="193">
        <v>-1890656.04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93">
        <v>0</v>
      </c>
      <c r="D118" s="193"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93">
        <v>5913866.2599999998</v>
      </c>
      <c r="D119" s="193">
        <v>5913866.2599999998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0">SUM(D121:D123)</f>
        <v>0</v>
      </c>
      <c r="E120" s="18">
        <f t="shared" si="0"/>
        <v>0</v>
      </c>
      <c r="F120" s="18">
        <f t="shared" si="0"/>
        <v>0</v>
      </c>
      <c r="G120" s="18">
        <f t="shared" si="0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1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1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24" t="s">
        <v>569</v>
      </c>
      <c r="B153" s="124"/>
      <c r="C153" s="124"/>
      <c r="D153" s="124"/>
      <c r="E153" s="124"/>
    </row>
    <row r="154" spans="1:5" x14ac:dyDescent="0.2">
      <c r="A154" s="125" t="s">
        <v>85</v>
      </c>
      <c r="B154" s="125" t="s">
        <v>82</v>
      </c>
      <c r="C154" s="125" t="s">
        <v>83</v>
      </c>
      <c r="D154" s="126" t="s">
        <v>86</v>
      </c>
      <c r="E154" s="126" t="s">
        <v>126</v>
      </c>
    </row>
    <row r="155" spans="1:5" x14ac:dyDescent="0.2">
      <c r="A155" s="127">
        <v>2170</v>
      </c>
      <c r="B155" s="128" t="s">
        <v>570</v>
      </c>
      <c r="C155" s="129">
        <f>SUM(C156:C158)</f>
        <v>0</v>
      </c>
      <c r="D155" s="128"/>
      <c r="E155" s="128"/>
    </row>
    <row r="156" spans="1:5" x14ac:dyDescent="0.2">
      <c r="A156" s="127">
        <v>2171</v>
      </c>
      <c r="B156" s="128" t="s">
        <v>571</v>
      </c>
      <c r="C156" s="129">
        <v>0</v>
      </c>
      <c r="D156" s="128"/>
      <c r="E156" s="128"/>
    </row>
    <row r="157" spans="1:5" x14ac:dyDescent="0.2">
      <c r="A157" s="127">
        <v>2172</v>
      </c>
      <c r="B157" s="128" t="s">
        <v>572</v>
      </c>
      <c r="C157" s="129">
        <v>0</v>
      </c>
      <c r="D157" s="128"/>
      <c r="E157" s="128"/>
    </row>
    <row r="158" spans="1:5" x14ac:dyDescent="0.2">
      <c r="A158" s="127">
        <v>2179</v>
      </c>
      <c r="B158" s="128" t="s">
        <v>573</v>
      </c>
      <c r="C158" s="129">
        <v>0</v>
      </c>
      <c r="D158" s="128"/>
      <c r="E158" s="128"/>
    </row>
    <row r="159" spans="1:5" x14ac:dyDescent="0.2">
      <c r="A159" s="127">
        <v>2260</v>
      </c>
      <c r="B159" s="128" t="s">
        <v>574</v>
      </c>
      <c r="C159" s="129">
        <f>SUM(C160:C163)</f>
        <v>0</v>
      </c>
      <c r="D159" s="128"/>
      <c r="E159" s="128"/>
    </row>
    <row r="160" spans="1:5" x14ac:dyDescent="0.2">
      <c r="A160" s="127">
        <v>2261</v>
      </c>
      <c r="B160" s="128" t="s">
        <v>575</v>
      </c>
      <c r="C160" s="129">
        <v>0</v>
      </c>
      <c r="D160" s="128"/>
      <c r="E160" s="128"/>
    </row>
    <row r="161" spans="1:5" x14ac:dyDescent="0.2">
      <c r="A161" s="127">
        <v>2262</v>
      </c>
      <c r="B161" s="128" t="s">
        <v>576</v>
      </c>
      <c r="C161" s="129">
        <v>0</v>
      </c>
      <c r="D161" s="128"/>
      <c r="E161" s="128"/>
    </row>
    <row r="162" spans="1:5" x14ac:dyDescent="0.2">
      <c r="A162" s="127">
        <v>2263</v>
      </c>
      <c r="B162" s="128" t="s">
        <v>577</v>
      </c>
      <c r="C162" s="129">
        <v>0</v>
      </c>
      <c r="D162" s="128"/>
      <c r="E162" s="128"/>
    </row>
    <row r="163" spans="1:5" x14ac:dyDescent="0.2">
      <c r="A163" s="127">
        <v>2269</v>
      </c>
      <c r="B163" s="128" t="s">
        <v>578</v>
      </c>
      <c r="C163" s="129">
        <v>0</v>
      </c>
      <c r="D163" s="128"/>
      <c r="E163" s="128"/>
    </row>
    <row r="164" spans="1:5" x14ac:dyDescent="0.2">
      <c r="A164" s="128"/>
      <c r="B164" s="128"/>
      <c r="C164" s="128"/>
      <c r="D164" s="128"/>
      <c r="E164" s="128"/>
    </row>
    <row r="165" spans="1:5" x14ac:dyDescent="0.2">
      <c r="A165" s="124" t="s">
        <v>579</v>
      </c>
      <c r="B165" s="124"/>
      <c r="C165" s="124"/>
      <c r="D165" s="124"/>
      <c r="E165" s="124"/>
    </row>
    <row r="166" spans="1:5" x14ac:dyDescent="0.2">
      <c r="A166" s="125" t="s">
        <v>85</v>
      </c>
      <c r="B166" s="125" t="s">
        <v>82</v>
      </c>
      <c r="C166" s="125" t="s">
        <v>83</v>
      </c>
      <c r="D166" s="126" t="s">
        <v>86</v>
      </c>
      <c r="E166" s="126" t="s">
        <v>126</v>
      </c>
    </row>
    <row r="167" spans="1:5" x14ac:dyDescent="0.2">
      <c r="A167" s="127">
        <v>2190</v>
      </c>
      <c r="B167" s="128" t="s">
        <v>580</v>
      </c>
      <c r="C167" s="129">
        <f>SUM(C168:C170)</f>
        <v>0</v>
      </c>
      <c r="D167" s="128"/>
      <c r="E167" s="128"/>
    </row>
    <row r="168" spans="1:5" x14ac:dyDescent="0.2">
      <c r="A168" s="127">
        <v>2191</v>
      </c>
      <c r="B168" s="128" t="s">
        <v>581</v>
      </c>
      <c r="C168" s="129">
        <v>0</v>
      </c>
      <c r="D168" s="128"/>
      <c r="E168" s="128"/>
    </row>
    <row r="169" spans="1:5" x14ac:dyDescent="0.2">
      <c r="A169" s="127">
        <v>2192</v>
      </c>
      <c r="B169" s="128" t="s">
        <v>582</v>
      </c>
      <c r="C169" s="129">
        <v>0</v>
      </c>
      <c r="D169" s="128"/>
      <c r="E169" s="128"/>
    </row>
    <row r="170" spans="1:5" x14ac:dyDescent="0.2">
      <c r="A170" s="127">
        <v>2199</v>
      </c>
      <c r="B170" s="128" t="s">
        <v>217</v>
      </c>
      <c r="C170" s="129">
        <v>0</v>
      </c>
      <c r="D170" s="128"/>
      <c r="E170" s="128"/>
    </row>
    <row r="171" spans="1:5" x14ac:dyDescent="0.2">
      <c r="A171" s="128"/>
      <c r="B171" s="128"/>
      <c r="C171" s="128"/>
      <c r="D171" s="128"/>
      <c r="E171" s="128"/>
    </row>
    <row r="172" spans="1:5" x14ac:dyDescent="0.2">
      <c r="A172" s="128"/>
      <c r="B172" s="128"/>
      <c r="C172" s="128"/>
      <c r="D172" s="128"/>
      <c r="E172" s="128"/>
    </row>
    <row r="173" spans="1:5" x14ac:dyDescent="0.2">
      <c r="A173" s="128"/>
      <c r="B173" s="128" t="s">
        <v>517</v>
      </c>
      <c r="C173" s="128"/>
      <c r="D173" s="128"/>
      <c r="E173" s="128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scale="3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view="pageBreakPreview" zoomScale="120" zoomScaleNormal="100" zoomScaleSheetLayoutView="120" workbookViewId="0">
      <selection activeCell="B14" sqref="B14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223" t="s">
        <v>600</v>
      </c>
      <c r="B1" s="223"/>
      <c r="C1" s="223"/>
      <c r="D1" s="21" t="s">
        <v>497</v>
      </c>
      <c r="E1" s="22">
        <v>2024</v>
      </c>
    </row>
    <row r="2" spans="1:5" ht="18.95" customHeight="1" x14ac:dyDescent="0.2">
      <c r="A2" s="223" t="s">
        <v>503</v>
      </c>
      <c r="B2" s="223"/>
      <c r="C2" s="223"/>
      <c r="D2" s="21" t="s">
        <v>498</v>
      </c>
      <c r="E2" s="22" t="s">
        <v>500</v>
      </c>
    </row>
    <row r="3" spans="1:5" ht="18.95" customHeight="1" x14ac:dyDescent="0.2">
      <c r="A3" s="223" t="s">
        <v>602</v>
      </c>
      <c r="B3" s="223"/>
      <c r="C3" s="223"/>
      <c r="D3" s="21" t="s">
        <v>499</v>
      </c>
      <c r="E3" s="22">
        <v>3</v>
      </c>
    </row>
    <row r="4" spans="1:5" ht="18.95" customHeight="1" x14ac:dyDescent="0.2">
      <c r="A4" s="223" t="s">
        <v>515</v>
      </c>
      <c r="B4" s="223"/>
      <c r="C4" s="223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175">
        <v>75451446.780000001</v>
      </c>
    </row>
    <row r="10" spans="1:5" x14ac:dyDescent="0.2">
      <c r="A10" s="27">
        <v>3120</v>
      </c>
      <c r="B10" s="23" t="s">
        <v>383</v>
      </c>
      <c r="C10" s="175">
        <v>67933631.930000007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11">
        <v>12411182.859999999</v>
      </c>
    </row>
    <row r="16" spans="1:5" x14ac:dyDescent="0.2">
      <c r="A16" s="27">
        <v>3220</v>
      </c>
      <c r="B16" s="23" t="s">
        <v>387</v>
      </c>
      <c r="C16" s="177">
        <v>606028919.03999996</v>
      </c>
    </row>
    <row r="17" spans="1:3" x14ac:dyDescent="0.2">
      <c r="A17" s="27">
        <v>3230</v>
      </c>
      <c r="B17" s="23" t="s">
        <v>388</v>
      </c>
      <c r="C17" s="28">
        <f>SUM(C18:C21)</f>
        <v>41444.5</v>
      </c>
    </row>
    <row r="18" spans="1:3" x14ac:dyDescent="0.2">
      <c r="A18" s="27">
        <v>3231</v>
      </c>
      <c r="B18" s="23" t="s">
        <v>389</v>
      </c>
      <c r="C18" s="176">
        <v>41444.5</v>
      </c>
    </row>
    <row r="19" spans="1:3" x14ac:dyDescent="0.2">
      <c r="A19" s="27">
        <v>3232</v>
      </c>
      <c r="B19" s="23" t="s">
        <v>390</v>
      </c>
      <c r="C19" s="28">
        <v>0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0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0</v>
      </c>
    </row>
    <row r="26" spans="1:3" x14ac:dyDescent="0.2">
      <c r="A26" s="27">
        <v>3250</v>
      </c>
      <c r="B26" s="23" t="s">
        <v>397</v>
      </c>
      <c r="C26" s="28">
        <f>SUM(C27:C28)</f>
        <v>0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0</v>
      </c>
    </row>
    <row r="30" spans="1:3" x14ac:dyDescent="0.2">
      <c r="B30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view="pageBreakPreview" zoomScale="110" zoomScaleNormal="130" zoomScaleSheetLayoutView="110" workbookViewId="0">
      <selection activeCell="B10" sqref="B10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223" t="s">
        <v>600</v>
      </c>
      <c r="B1" s="223"/>
      <c r="C1" s="223"/>
      <c r="D1" s="21" t="s">
        <v>497</v>
      </c>
      <c r="E1" s="22">
        <v>2024</v>
      </c>
    </row>
    <row r="2" spans="1:5" s="29" customFormat="1" ht="18.95" customHeight="1" x14ac:dyDescent="0.25">
      <c r="A2" s="223" t="s">
        <v>504</v>
      </c>
      <c r="B2" s="223"/>
      <c r="C2" s="223"/>
      <c r="D2" s="21" t="s">
        <v>498</v>
      </c>
      <c r="E2" s="22" t="s">
        <v>500</v>
      </c>
    </row>
    <row r="3" spans="1:5" s="29" customFormat="1" ht="18.95" customHeight="1" x14ac:dyDescent="0.25">
      <c r="A3" s="223" t="s">
        <v>602</v>
      </c>
      <c r="B3" s="223"/>
      <c r="C3" s="223"/>
      <c r="D3" s="21" t="s">
        <v>499</v>
      </c>
      <c r="E3" s="22">
        <v>4</v>
      </c>
    </row>
    <row r="4" spans="1:5" s="29" customFormat="1" ht="18.95" customHeight="1" x14ac:dyDescent="0.25">
      <c r="A4" s="223" t="s">
        <v>515</v>
      </c>
      <c r="B4" s="223"/>
      <c r="C4" s="223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56"/>
    </row>
    <row r="8" spans="1:5" x14ac:dyDescent="0.2">
      <c r="A8" s="26" t="s">
        <v>85</v>
      </c>
      <c r="B8" s="26" t="s">
        <v>82</v>
      </c>
      <c r="C8" s="83">
        <v>2024</v>
      </c>
      <c r="D8" s="83">
        <v>2023</v>
      </c>
      <c r="E8" s="157"/>
    </row>
    <row r="9" spans="1:5" x14ac:dyDescent="0.2">
      <c r="A9" s="27">
        <v>1111</v>
      </c>
      <c r="B9" s="23" t="s">
        <v>400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401</v>
      </c>
      <c r="C10" s="194">
        <v>70548219.159999996</v>
      </c>
      <c r="D10" s="194">
        <v>55456691.799999997</v>
      </c>
    </row>
    <row r="11" spans="1:5" x14ac:dyDescent="0.2">
      <c r="A11" s="27">
        <v>1113</v>
      </c>
      <c r="B11" s="23" t="s">
        <v>402</v>
      </c>
      <c r="C11" s="194">
        <v>0</v>
      </c>
      <c r="D11" s="194">
        <v>0</v>
      </c>
    </row>
    <row r="12" spans="1:5" x14ac:dyDescent="0.2">
      <c r="A12" s="27">
        <v>1114</v>
      </c>
      <c r="B12" s="23" t="s">
        <v>116</v>
      </c>
      <c r="C12" s="194">
        <v>3727208.68</v>
      </c>
      <c r="D12" s="194">
        <v>30675247.699999999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4">
        <f>SUM(C9:C15)</f>
        <v>74275427.840000004</v>
      </c>
      <c r="D16" s="84">
        <f>SUM(D9:D15)</f>
        <v>86131939.5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148</v>
      </c>
      <c r="C21" s="84">
        <f>SUM(C22:C28)</f>
        <v>243226389.28999999</v>
      </c>
      <c r="D21" s="84">
        <f>SUM(D22:D28)</f>
        <v>175767278.00999999</v>
      </c>
    </row>
    <row r="22" spans="1:4" x14ac:dyDescent="0.2">
      <c r="A22" s="27">
        <v>1231</v>
      </c>
      <c r="B22" s="23" t="s">
        <v>149</v>
      </c>
      <c r="C22" s="195">
        <v>0</v>
      </c>
      <c r="D22" s="195">
        <v>0</v>
      </c>
    </row>
    <row r="23" spans="1:4" x14ac:dyDescent="0.2">
      <c r="A23" s="27">
        <v>1232</v>
      </c>
      <c r="B23" s="23" t="s">
        <v>150</v>
      </c>
      <c r="C23" s="195">
        <v>0</v>
      </c>
      <c r="D23" s="195">
        <v>0</v>
      </c>
    </row>
    <row r="24" spans="1:4" x14ac:dyDescent="0.2">
      <c r="A24" s="27">
        <v>1233</v>
      </c>
      <c r="B24" s="23" t="s">
        <v>151</v>
      </c>
      <c r="C24" s="195">
        <v>0</v>
      </c>
      <c r="D24" s="195">
        <v>0</v>
      </c>
    </row>
    <row r="25" spans="1:4" x14ac:dyDescent="0.2">
      <c r="A25" s="27">
        <v>1234</v>
      </c>
      <c r="B25" s="23" t="s">
        <v>152</v>
      </c>
      <c r="C25" s="195">
        <v>0</v>
      </c>
      <c r="D25" s="195">
        <v>0</v>
      </c>
    </row>
    <row r="26" spans="1:4" x14ac:dyDescent="0.2">
      <c r="A26" s="27">
        <v>1235</v>
      </c>
      <c r="B26" s="23" t="s">
        <v>153</v>
      </c>
      <c r="C26" s="195">
        <v>240192981.19999999</v>
      </c>
      <c r="D26" s="195">
        <v>175767278.00999999</v>
      </c>
    </row>
    <row r="27" spans="1:4" x14ac:dyDescent="0.2">
      <c r="A27" s="27">
        <v>1236</v>
      </c>
      <c r="B27" s="23" t="s">
        <v>154</v>
      </c>
      <c r="C27" s="195">
        <v>3033408.09</v>
      </c>
      <c r="D27" s="195">
        <v>0</v>
      </c>
    </row>
    <row r="28" spans="1:4" x14ac:dyDescent="0.2">
      <c r="A28" s="27">
        <v>1239</v>
      </c>
      <c r="B28" s="23" t="s">
        <v>155</v>
      </c>
      <c r="C28" s="195">
        <v>0</v>
      </c>
      <c r="D28" s="195">
        <v>0</v>
      </c>
    </row>
    <row r="29" spans="1:4" x14ac:dyDescent="0.2">
      <c r="A29" s="34">
        <v>1240</v>
      </c>
      <c r="B29" s="35" t="s">
        <v>156</v>
      </c>
      <c r="C29" s="84">
        <f>SUM(C30:C37)</f>
        <v>19437807.949999999</v>
      </c>
      <c r="D29" s="84">
        <f>SUM(D30:D37)</f>
        <v>19443863.800000001</v>
      </c>
    </row>
    <row r="30" spans="1:4" x14ac:dyDescent="0.2">
      <c r="A30" s="27">
        <v>1241</v>
      </c>
      <c r="B30" s="23" t="s">
        <v>157</v>
      </c>
      <c r="C30" s="196">
        <v>1197921.72</v>
      </c>
      <c r="D30" s="196">
        <v>991666.57</v>
      </c>
    </row>
    <row r="31" spans="1:4" x14ac:dyDescent="0.2">
      <c r="A31" s="27">
        <v>1242</v>
      </c>
      <c r="B31" s="23" t="s">
        <v>158</v>
      </c>
      <c r="C31" s="196">
        <v>277862.45</v>
      </c>
      <c r="D31" s="196">
        <v>218734.03</v>
      </c>
    </row>
    <row r="32" spans="1:4" x14ac:dyDescent="0.2">
      <c r="A32" s="27">
        <v>1243</v>
      </c>
      <c r="B32" s="23" t="s">
        <v>159</v>
      </c>
      <c r="C32" s="196">
        <v>80852</v>
      </c>
      <c r="D32" s="196">
        <v>126962</v>
      </c>
    </row>
    <row r="33" spans="1:5" x14ac:dyDescent="0.2">
      <c r="A33" s="27">
        <v>1244</v>
      </c>
      <c r="B33" s="23" t="s">
        <v>160</v>
      </c>
      <c r="C33" s="196">
        <v>14565849.9</v>
      </c>
      <c r="D33" s="196">
        <v>10252570.16</v>
      </c>
    </row>
    <row r="34" spans="1:5" x14ac:dyDescent="0.2">
      <c r="A34" s="27">
        <v>1245</v>
      </c>
      <c r="B34" s="23" t="s">
        <v>161</v>
      </c>
      <c r="C34" s="196">
        <v>0</v>
      </c>
      <c r="D34" s="196">
        <v>0</v>
      </c>
    </row>
    <row r="35" spans="1:5" x14ac:dyDescent="0.2">
      <c r="A35" s="27">
        <v>1246</v>
      </c>
      <c r="B35" s="23" t="s">
        <v>162</v>
      </c>
      <c r="C35" s="196">
        <v>3315321.88</v>
      </c>
      <c r="D35" s="196">
        <v>7853931.04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30">
        <v>1250</v>
      </c>
      <c r="B38" s="131" t="s">
        <v>166</v>
      </c>
      <c r="C38" s="132">
        <f>SUM(C39:C43)</f>
        <v>66851.850000000006</v>
      </c>
      <c r="D38" s="132">
        <f>SUM(D39:D43)</f>
        <v>14850</v>
      </c>
    </row>
    <row r="39" spans="1:5" x14ac:dyDescent="0.2">
      <c r="A39" s="133">
        <v>1251</v>
      </c>
      <c r="B39" s="134" t="s">
        <v>167</v>
      </c>
      <c r="C39" s="197">
        <v>66851.850000000006</v>
      </c>
      <c r="D39" s="197">
        <v>14850</v>
      </c>
    </row>
    <row r="40" spans="1:5" x14ac:dyDescent="0.2">
      <c r="A40" s="133">
        <v>1252</v>
      </c>
      <c r="B40" s="134" t="s">
        <v>168</v>
      </c>
      <c r="C40" s="135">
        <v>0</v>
      </c>
      <c r="D40" s="135">
        <v>0</v>
      </c>
    </row>
    <row r="41" spans="1:5" x14ac:dyDescent="0.2">
      <c r="A41" s="133">
        <v>1253</v>
      </c>
      <c r="B41" s="134" t="s">
        <v>169</v>
      </c>
      <c r="C41" s="135">
        <v>0</v>
      </c>
      <c r="D41" s="135">
        <v>0</v>
      </c>
    </row>
    <row r="42" spans="1:5" x14ac:dyDescent="0.2">
      <c r="A42" s="133">
        <v>1254</v>
      </c>
      <c r="B42" s="134" t="s">
        <v>170</v>
      </c>
      <c r="C42" s="135">
        <v>0</v>
      </c>
      <c r="D42" s="135">
        <v>0</v>
      </c>
    </row>
    <row r="43" spans="1:5" x14ac:dyDescent="0.2">
      <c r="A43" s="133">
        <v>1259</v>
      </c>
      <c r="B43" s="134" t="s">
        <v>171</v>
      </c>
      <c r="C43" s="135">
        <v>0</v>
      </c>
      <c r="D43" s="135">
        <v>0</v>
      </c>
    </row>
    <row r="44" spans="1:5" x14ac:dyDescent="0.2">
      <c r="B44" s="85" t="s">
        <v>519</v>
      </c>
      <c r="C44" s="84">
        <f>C21+C29+C38</f>
        <v>262731049.08999997</v>
      </c>
      <c r="D44" s="84">
        <f>D21+D29+D38</f>
        <v>195225991.81</v>
      </c>
    </row>
    <row r="45" spans="1:5" x14ac:dyDescent="0.2">
      <c r="E45" s="155"/>
    </row>
    <row r="46" spans="1:5" x14ac:dyDescent="0.2">
      <c r="A46" s="25" t="s">
        <v>591</v>
      </c>
      <c r="B46" s="25"/>
      <c r="C46" s="25"/>
      <c r="D46" s="25"/>
      <c r="E46" s="156"/>
    </row>
    <row r="47" spans="1:5" x14ac:dyDescent="0.2">
      <c r="A47" s="26" t="s">
        <v>85</v>
      </c>
      <c r="B47" s="26" t="s">
        <v>82</v>
      </c>
      <c r="C47" s="83">
        <v>2024</v>
      </c>
      <c r="D47" s="83">
        <v>2023</v>
      </c>
      <c r="E47" s="157"/>
    </row>
    <row r="48" spans="1:5" ht="12" x14ac:dyDescent="0.2">
      <c r="A48" s="34">
        <v>3210</v>
      </c>
      <c r="B48" s="35" t="s">
        <v>520</v>
      </c>
      <c r="C48" s="210">
        <v>12411182.859999999</v>
      </c>
      <c r="D48" s="198">
        <v>119364251.09999999</v>
      </c>
      <c r="E48" s="155"/>
    </row>
    <row r="49" spans="1:4" x14ac:dyDescent="0.2">
      <c r="A49" s="27"/>
      <c r="B49" s="85" t="s">
        <v>509</v>
      </c>
      <c r="C49" s="199">
        <v>212447622.86000001</v>
      </c>
      <c r="D49" s="199">
        <v>110304420.56</v>
      </c>
    </row>
    <row r="50" spans="1:4" x14ac:dyDescent="0.2">
      <c r="A50" s="99">
        <v>5100</v>
      </c>
      <c r="B50" s="100" t="s">
        <v>277</v>
      </c>
      <c r="C50" s="101">
        <f>SUM(C53+C51)</f>
        <v>0</v>
      </c>
      <c r="D50" s="101">
        <f>SUM(D53+D51)</f>
        <v>0</v>
      </c>
    </row>
    <row r="51" spans="1:4" x14ac:dyDescent="0.2">
      <c r="A51" s="138">
        <v>5120</v>
      </c>
      <c r="B51" s="152" t="s">
        <v>144</v>
      </c>
      <c r="C51" s="153">
        <f>C52</f>
        <v>0</v>
      </c>
      <c r="D51" s="153">
        <f>D52</f>
        <v>0</v>
      </c>
    </row>
    <row r="52" spans="1:4" x14ac:dyDescent="0.2">
      <c r="A52" s="127">
        <v>5120</v>
      </c>
      <c r="B52" s="154" t="s">
        <v>144</v>
      </c>
      <c r="C52" s="129">
        <v>0</v>
      </c>
      <c r="D52" s="129">
        <v>0</v>
      </c>
    </row>
    <row r="53" spans="1:4" x14ac:dyDescent="0.2">
      <c r="A53" s="102">
        <v>5130</v>
      </c>
      <c r="B53" s="103" t="s">
        <v>539</v>
      </c>
      <c r="C53" s="104">
        <v>0</v>
      </c>
      <c r="D53" s="104">
        <v>0</v>
      </c>
    </row>
    <row r="54" spans="1:4" x14ac:dyDescent="0.2">
      <c r="A54" s="34">
        <v>5400</v>
      </c>
      <c r="B54" s="35" t="s">
        <v>342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510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ht="12" x14ac:dyDescent="0.2">
      <c r="A66" s="34">
        <v>5500</v>
      </c>
      <c r="B66" s="35" t="s">
        <v>356</v>
      </c>
      <c r="C66" s="210">
        <f>C67+C76+C79+C85</f>
        <v>14948055.289999999</v>
      </c>
      <c r="D66" s="84">
        <f>D67+D76+D79+D85</f>
        <v>8400114.1500000004</v>
      </c>
    </row>
    <row r="67" spans="1:4" x14ac:dyDescent="0.2">
      <c r="A67" s="27">
        <v>5510</v>
      </c>
      <c r="B67" s="23" t="s">
        <v>357</v>
      </c>
      <c r="C67" s="200">
        <v>14948055.289999999</v>
      </c>
      <c r="D67" s="200">
        <v>8400114.1500000004</v>
      </c>
    </row>
    <row r="68" spans="1:4" x14ac:dyDescent="0.2">
      <c r="A68" s="27">
        <v>5511</v>
      </c>
      <c r="B68" s="23" t="s">
        <v>358</v>
      </c>
      <c r="C68" s="200">
        <v>0</v>
      </c>
      <c r="D68" s="200">
        <v>0</v>
      </c>
    </row>
    <row r="69" spans="1:4" x14ac:dyDescent="0.2">
      <c r="A69" s="27">
        <v>5512</v>
      </c>
      <c r="B69" s="23" t="s">
        <v>359</v>
      </c>
      <c r="C69" s="200">
        <v>0</v>
      </c>
      <c r="D69" s="200">
        <v>0</v>
      </c>
    </row>
    <row r="70" spans="1:4" x14ac:dyDescent="0.2">
      <c r="A70" s="27">
        <v>5513</v>
      </c>
      <c r="B70" s="23" t="s">
        <v>360</v>
      </c>
      <c r="C70" s="200">
        <v>1924449.36</v>
      </c>
      <c r="D70" s="200">
        <v>1924449.35</v>
      </c>
    </row>
    <row r="71" spans="1:4" x14ac:dyDescent="0.2">
      <c r="A71" s="27">
        <v>5514</v>
      </c>
      <c r="B71" s="23" t="s">
        <v>361</v>
      </c>
      <c r="C71" s="200">
        <v>0</v>
      </c>
      <c r="D71" s="200">
        <v>0</v>
      </c>
    </row>
    <row r="72" spans="1:4" x14ac:dyDescent="0.2">
      <c r="A72" s="27">
        <v>5515</v>
      </c>
      <c r="B72" s="23" t="s">
        <v>362</v>
      </c>
      <c r="C72" s="200">
        <v>10863248.029999999</v>
      </c>
      <c r="D72" s="200">
        <v>6328305.6900000004</v>
      </c>
    </row>
    <row r="73" spans="1:4" x14ac:dyDescent="0.2">
      <c r="A73" s="27">
        <v>5516</v>
      </c>
      <c r="B73" s="23" t="s">
        <v>363</v>
      </c>
      <c r="C73" s="200">
        <v>5400</v>
      </c>
      <c r="D73" s="200">
        <v>5400</v>
      </c>
    </row>
    <row r="74" spans="1:4" x14ac:dyDescent="0.2">
      <c r="A74" s="27">
        <v>5517</v>
      </c>
      <c r="B74" s="23" t="s">
        <v>364</v>
      </c>
      <c r="C74" s="200">
        <v>104957.9</v>
      </c>
      <c r="D74" s="200">
        <v>141959.10999999999</v>
      </c>
    </row>
    <row r="75" spans="1:4" x14ac:dyDescent="0.2">
      <c r="A75" s="27">
        <v>5518</v>
      </c>
      <c r="B75" s="23" t="s">
        <v>41</v>
      </c>
      <c r="C75" s="200">
        <v>2050000</v>
      </c>
      <c r="D75" s="200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0</v>
      </c>
      <c r="D93" s="28">
        <v>0</v>
      </c>
    </row>
    <row r="94" spans="1:4" ht="12" x14ac:dyDescent="0.2">
      <c r="A94" s="34">
        <v>5600</v>
      </c>
      <c r="B94" s="35" t="s">
        <v>39</v>
      </c>
      <c r="C94" s="210">
        <f>C95</f>
        <v>193813874.21000001</v>
      </c>
      <c r="D94" s="84">
        <f>D95</f>
        <v>96149736.859999999</v>
      </c>
    </row>
    <row r="95" spans="1:4" x14ac:dyDescent="0.2">
      <c r="A95" s="27">
        <v>5610</v>
      </c>
      <c r="B95" s="23" t="s">
        <v>381</v>
      </c>
      <c r="C95" s="201">
        <v>193813874.21000001</v>
      </c>
      <c r="D95" s="201">
        <v>96149736.859999999</v>
      </c>
    </row>
    <row r="96" spans="1:4" x14ac:dyDescent="0.2">
      <c r="A96" s="27">
        <v>5611</v>
      </c>
      <c r="B96" s="23" t="s">
        <v>382</v>
      </c>
      <c r="C96" s="201">
        <v>193813874.21000001</v>
      </c>
      <c r="D96" s="201">
        <v>96149736.859999999</v>
      </c>
    </row>
    <row r="97" spans="1:4" x14ac:dyDescent="0.2">
      <c r="A97" s="34">
        <v>2110</v>
      </c>
      <c r="B97" s="88" t="s">
        <v>521</v>
      </c>
      <c r="C97" s="84">
        <f>SUM(C98:C102)</f>
        <v>3685693.3600000003</v>
      </c>
      <c r="D97" s="84">
        <f>SUM(D98:D102)</f>
        <v>5754569.5499999989</v>
      </c>
    </row>
    <row r="98" spans="1:4" x14ac:dyDescent="0.2">
      <c r="A98" s="27">
        <v>2111</v>
      </c>
      <c r="B98" s="23" t="s">
        <v>522</v>
      </c>
      <c r="C98" s="202">
        <v>3158499.12</v>
      </c>
      <c r="D98" s="202">
        <v>2664770.38</v>
      </c>
    </row>
    <row r="99" spans="1:4" x14ac:dyDescent="0.2">
      <c r="A99" s="27">
        <v>2112</v>
      </c>
      <c r="B99" s="23" t="s">
        <v>523</v>
      </c>
      <c r="C99" s="202">
        <v>8640</v>
      </c>
      <c r="D99" s="202">
        <v>1911681.4</v>
      </c>
    </row>
    <row r="100" spans="1:4" x14ac:dyDescent="0.2">
      <c r="A100" s="27">
        <v>2112</v>
      </c>
      <c r="B100" s="23" t="s">
        <v>524</v>
      </c>
      <c r="C100" s="202">
        <v>518554.24</v>
      </c>
      <c r="D100" s="202">
        <v>1178117.77</v>
      </c>
    </row>
    <row r="101" spans="1:4" x14ac:dyDescent="0.2">
      <c r="A101" s="27">
        <v>2115</v>
      </c>
      <c r="B101" s="23" t="s">
        <v>525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0</v>
      </c>
    </row>
    <row r="103" spans="1:4" x14ac:dyDescent="0.2">
      <c r="A103" s="27"/>
      <c r="B103" s="85" t="s">
        <v>527</v>
      </c>
      <c r="C103" s="84">
        <f>+C104</f>
        <v>0</v>
      </c>
      <c r="D103" s="84">
        <f>+D104</f>
        <v>0</v>
      </c>
    </row>
    <row r="104" spans="1:4" x14ac:dyDescent="0.2">
      <c r="A104" s="99">
        <v>3100</v>
      </c>
      <c r="B104" s="105" t="s">
        <v>540</v>
      </c>
      <c r="C104" s="106">
        <f>SUM(C105:C108)</f>
        <v>0</v>
      </c>
      <c r="D104" s="106">
        <f>SUM(D105:D108)</f>
        <v>0</v>
      </c>
    </row>
    <row r="105" spans="1:4" x14ac:dyDescent="0.2">
      <c r="A105" s="102"/>
      <c r="B105" s="107" t="s">
        <v>541</v>
      </c>
      <c r="C105" s="108">
        <v>0</v>
      </c>
      <c r="D105" s="108">
        <v>0</v>
      </c>
    </row>
    <row r="106" spans="1:4" x14ac:dyDescent="0.2">
      <c r="A106" s="102"/>
      <c r="B106" s="107" t="s">
        <v>542</v>
      </c>
      <c r="C106" s="108">
        <v>0</v>
      </c>
      <c r="D106" s="108">
        <v>0</v>
      </c>
    </row>
    <row r="107" spans="1:4" x14ac:dyDescent="0.2">
      <c r="A107" s="102"/>
      <c r="B107" s="107" t="s">
        <v>543</v>
      </c>
      <c r="C107" s="108">
        <v>0</v>
      </c>
      <c r="D107" s="108">
        <v>0</v>
      </c>
    </row>
    <row r="108" spans="1:4" x14ac:dyDescent="0.2">
      <c r="A108" s="102"/>
      <c r="B108" s="107" t="s">
        <v>544</v>
      </c>
      <c r="C108" s="108">
        <v>0</v>
      </c>
      <c r="D108" s="108">
        <v>0</v>
      </c>
    </row>
    <row r="109" spans="1:4" x14ac:dyDescent="0.2">
      <c r="A109" s="102"/>
      <c r="B109" s="109" t="s">
        <v>545</v>
      </c>
      <c r="C109" s="101">
        <f>+C110</f>
        <v>0</v>
      </c>
      <c r="D109" s="101">
        <f>+D110</f>
        <v>0</v>
      </c>
    </row>
    <row r="110" spans="1:4" x14ac:dyDescent="0.2">
      <c r="A110" s="99">
        <v>1270</v>
      </c>
      <c r="B110" s="100" t="s">
        <v>172</v>
      </c>
      <c r="C110" s="106">
        <f>+C111</f>
        <v>0</v>
      </c>
      <c r="D110" s="106">
        <f>+D111</f>
        <v>0</v>
      </c>
    </row>
    <row r="111" spans="1:4" x14ac:dyDescent="0.2">
      <c r="A111" s="102">
        <v>1273</v>
      </c>
      <c r="B111" s="103" t="s">
        <v>546</v>
      </c>
      <c r="C111" s="108">
        <v>0</v>
      </c>
      <c r="D111" s="108">
        <v>0</v>
      </c>
    </row>
    <row r="112" spans="1:4" x14ac:dyDescent="0.2">
      <c r="A112" s="102"/>
      <c r="B112" s="109" t="s">
        <v>547</v>
      </c>
      <c r="C112" s="101">
        <f>+C113+C135</f>
        <v>0</v>
      </c>
      <c r="D112" s="101">
        <f>+D113+D135</f>
        <v>46484.53</v>
      </c>
    </row>
    <row r="113" spans="1:4" x14ac:dyDescent="0.2">
      <c r="A113" s="99">
        <v>4300</v>
      </c>
      <c r="B113" s="105" t="s">
        <v>595</v>
      </c>
      <c r="C113" s="106">
        <f>C127+C114+C117+C123+C125</f>
        <v>0</v>
      </c>
      <c r="D113" s="110">
        <f>D127+D114+D117+D123+D125</f>
        <v>0</v>
      </c>
    </row>
    <row r="114" spans="1:4" x14ac:dyDescent="0.2">
      <c r="A114" s="99">
        <v>4310</v>
      </c>
      <c r="B114" s="105" t="s">
        <v>260</v>
      </c>
      <c r="C114" s="106">
        <f>SUM(C115:C116)</f>
        <v>0</v>
      </c>
      <c r="D114" s="106">
        <f>SUM(D115:D116)</f>
        <v>0</v>
      </c>
    </row>
    <row r="115" spans="1:4" x14ac:dyDescent="0.2">
      <c r="A115" s="102">
        <v>4311</v>
      </c>
      <c r="B115" s="107" t="s">
        <v>429</v>
      </c>
      <c r="C115" s="108">
        <v>0</v>
      </c>
      <c r="D115" s="151">
        <v>0</v>
      </c>
    </row>
    <row r="116" spans="1:4" x14ac:dyDescent="0.2">
      <c r="A116" s="102">
        <v>4319</v>
      </c>
      <c r="B116" s="107" t="s">
        <v>261</v>
      </c>
      <c r="C116" s="108">
        <v>0</v>
      </c>
      <c r="D116" s="151">
        <v>0</v>
      </c>
    </row>
    <row r="117" spans="1:4" x14ac:dyDescent="0.2">
      <c r="A117" s="99">
        <v>4320</v>
      </c>
      <c r="B117" s="105" t="s">
        <v>262</v>
      </c>
      <c r="C117" s="106">
        <f>SUM(C118:C122)</f>
        <v>0</v>
      </c>
      <c r="D117" s="106">
        <f>SUM(D118:D122)</f>
        <v>0</v>
      </c>
    </row>
    <row r="118" spans="1:4" x14ac:dyDescent="0.2">
      <c r="A118" s="102">
        <v>4321</v>
      </c>
      <c r="B118" s="107" t="s">
        <v>263</v>
      </c>
      <c r="C118" s="108">
        <v>0</v>
      </c>
      <c r="D118" s="151">
        <v>0</v>
      </c>
    </row>
    <row r="119" spans="1:4" x14ac:dyDescent="0.2">
      <c r="A119" s="102">
        <v>4322</v>
      </c>
      <c r="B119" s="107" t="s">
        <v>264</v>
      </c>
      <c r="C119" s="108">
        <v>0</v>
      </c>
      <c r="D119" s="151">
        <v>0</v>
      </c>
    </row>
    <row r="120" spans="1:4" x14ac:dyDescent="0.2">
      <c r="A120" s="102">
        <v>4323</v>
      </c>
      <c r="B120" s="107" t="s">
        <v>265</v>
      </c>
      <c r="C120" s="108">
        <v>0</v>
      </c>
      <c r="D120" s="151">
        <v>0</v>
      </c>
    </row>
    <row r="121" spans="1:4" x14ac:dyDescent="0.2">
      <c r="A121" s="102">
        <v>4324</v>
      </c>
      <c r="B121" s="107" t="s">
        <v>266</v>
      </c>
      <c r="C121" s="108">
        <v>0</v>
      </c>
      <c r="D121" s="151">
        <v>0</v>
      </c>
    </row>
    <row r="122" spans="1:4" x14ac:dyDescent="0.2">
      <c r="A122" s="102">
        <v>4325</v>
      </c>
      <c r="B122" s="107" t="s">
        <v>267</v>
      </c>
      <c r="C122" s="108">
        <v>0</v>
      </c>
      <c r="D122" s="151">
        <v>0</v>
      </c>
    </row>
    <row r="123" spans="1:4" x14ac:dyDescent="0.2">
      <c r="A123" s="99">
        <v>4330</v>
      </c>
      <c r="B123" s="105" t="s">
        <v>268</v>
      </c>
      <c r="C123" s="106">
        <f>C124</f>
        <v>0</v>
      </c>
      <c r="D123" s="106">
        <f>D124</f>
        <v>0</v>
      </c>
    </row>
    <row r="124" spans="1:4" x14ac:dyDescent="0.2">
      <c r="A124" s="102">
        <v>4331</v>
      </c>
      <c r="B124" s="107" t="s">
        <v>268</v>
      </c>
      <c r="C124" s="108">
        <v>0</v>
      </c>
      <c r="D124" s="151">
        <v>0</v>
      </c>
    </row>
    <row r="125" spans="1:4" x14ac:dyDescent="0.2">
      <c r="A125" s="99">
        <v>4340</v>
      </c>
      <c r="B125" s="105" t="s">
        <v>269</v>
      </c>
      <c r="C125" s="106">
        <f>C126</f>
        <v>0</v>
      </c>
      <c r="D125" s="106">
        <f>D126</f>
        <v>0</v>
      </c>
    </row>
    <row r="126" spans="1:4" x14ac:dyDescent="0.2">
      <c r="A126" s="102">
        <v>4341</v>
      </c>
      <c r="B126" s="107" t="s">
        <v>269</v>
      </c>
      <c r="C126" s="108">
        <v>0</v>
      </c>
      <c r="D126" s="151">
        <v>0</v>
      </c>
    </row>
    <row r="127" spans="1:4" x14ac:dyDescent="0.2">
      <c r="A127" s="138">
        <v>4390</v>
      </c>
      <c r="B127" s="139" t="s">
        <v>270</v>
      </c>
      <c r="C127" s="140">
        <f>SUM(C128:C134)</f>
        <v>0</v>
      </c>
      <c r="D127" s="140">
        <f>SUM(D128:D134)</f>
        <v>0</v>
      </c>
    </row>
    <row r="128" spans="1:4" x14ac:dyDescent="0.2">
      <c r="A128" s="81">
        <v>4392</v>
      </c>
      <c r="B128" s="136" t="s">
        <v>271</v>
      </c>
      <c r="C128" s="137">
        <v>0</v>
      </c>
      <c r="D128" s="137">
        <v>0</v>
      </c>
    </row>
    <row r="129" spans="1:4" x14ac:dyDescent="0.2">
      <c r="A129" s="81">
        <v>4393</v>
      </c>
      <c r="B129" s="136" t="s">
        <v>430</v>
      </c>
      <c r="C129" s="137">
        <v>0</v>
      </c>
      <c r="D129" s="137">
        <v>0</v>
      </c>
    </row>
    <row r="130" spans="1:4" x14ac:dyDescent="0.2">
      <c r="A130" s="81">
        <v>4394</v>
      </c>
      <c r="B130" s="136" t="s">
        <v>272</v>
      </c>
      <c r="C130" s="137">
        <v>0</v>
      </c>
      <c r="D130" s="137">
        <v>0</v>
      </c>
    </row>
    <row r="131" spans="1:4" x14ac:dyDescent="0.2">
      <c r="A131" s="81">
        <v>4395</v>
      </c>
      <c r="B131" s="136" t="s">
        <v>273</v>
      </c>
      <c r="C131" s="137">
        <v>0</v>
      </c>
      <c r="D131" s="137">
        <v>0</v>
      </c>
    </row>
    <row r="132" spans="1:4" x14ac:dyDescent="0.2">
      <c r="A132" s="81">
        <v>4396</v>
      </c>
      <c r="B132" s="136" t="s">
        <v>274</v>
      </c>
      <c r="C132" s="137">
        <v>0</v>
      </c>
      <c r="D132" s="137">
        <v>0</v>
      </c>
    </row>
    <row r="133" spans="1:4" x14ac:dyDescent="0.2">
      <c r="A133" s="81">
        <v>4397</v>
      </c>
      <c r="B133" s="136" t="s">
        <v>431</v>
      </c>
      <c r="C133" s="137">
        <v>0</v>
      </c>
      <c r="D133" s="137">
        <v>0</v>
      </c>
    </row>
    <row r="134" spans="1:4" x14ac:dyDescent="0.2">
      <c r="A134" s="102">
        <v>4399</v>
      </c>
      <c r="B134" s="107" t="s">
        <v>270</v>
      </c>
      <c r="C134" s="108">
        <v>0</v>
      </c>
      <c r="D134" s="108">
        <v>0</v>
      </c>
    </row>
    <row r="135" spans="1:4" x14ac:dyDescent="0.2">
      <c r="A135" s="34">
        <v>1120</v>
      </c>
      <c r="B135" s="88" t="s">
        <v>528</v>
      </c>
      <c r="C135" s="84">
        <f>SUM(C136:C144)</f>
        <v>0</v>
      </c>
      <c r="D135" s="84">
        <f>SUM(D136:D144)</f>
        <v>46484.53</v>
      </c>
    </row>
    <row r="136" spans="1:4" x14ac:dyDescent="0.2">
      <c r="A136" s="27">
        <v>1124</v>
      </c>
      <c r="B136" s="89" t="s">
        <v>529</v>
      </c>
      <c r="C136" s="90">
        <v>0</v>
      </c>
      <c r="D136" s="203">
        <v>-0.11</v>
      </c>
    </row>
    <row r="137" spans="1:4" x14ac:dyDescent="0.2">
      <c r="A137" s="27">
        <v>1124</v>
      </c>
      <c r="B137" s="89" t="s">
        <v>530</v>
      </c>
      <c r="C137" s="90">
        <v>0</v>
      </c>
      <c r="D137" s="203">
        <v>0</v>
      </c>
    </row>
    <row r="138" spans="1:4" x14ac:dyDescent="0.2">
      <c r="A138" s="27">
        <v>1124</v>
      </c>
      <c r="B138" s="89" t="s">
        <v>531</v>
      </c>
      <c r="C138" s="90">
        <v>0</v>
      </c>
      <c r="D138" s="203">
        <v>0</v>
      </c>
    </row>
    <row r="139" spans="1:4" x14ac:dyDescent="0.2">
      <c r="A139" s="27">
        <v>1124</v>
      </c>
      <c r="B139" s="89" t="s">
        <v>532</v>
      </c>
      <c r="C139" s="90">
        <v>0</v>
      </c>
      <c r="D139" s="203">
        <v>0.1</v>
      </c>
    </row>
    <row r="140" spans="1:4" x14ac:dyDescent="0.2">
      <c r="A140" s="27">
        <v>1124</v>
      </c>
      <c r="B140" s="89" t="s">
        <v>533</v>
      </c>
      <c r="C140" s="28">
        <v>0</v>
      </c>
      <c r="D140" s="203">
        <v>-0.45</v>
      </c>
    </row>
    <row r="141" spans="1:4" x14ac:dyDescent="0.2">
      <c r="A141" s="27">
        <v>1124</v>
      </c>
      <c r="B141" s="89" t="s">
        <v>534</v>
      </c>
      <c r="C141" s="28">
        <v>0</v>
      </c>
      <c r="D141" s="203">
        <v>46484.99</v>
      </c>
    </row>
    <row r="142" spans="1:4" x14ac:dyDescent="0.2">
      <c r="A142" s="27">
        <v>1122</v>
      </c>
      <c r="B142" s="89" t="s">
        <v>535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536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537</v>
      </c>
      <c r="C144" s="28">
        <v>0</v>
      </c>
      <c r="D144" s="28">
        <v>0</v>
      </c>
    </row>
    <row r="145" spans="1:4" ht="12" x14ac:dyDescent="0.2">
      <c r="A145" s="27"/>
      <c r="B145" s="91" t="s">
        <v>538</v>
      </c>
      <c r="C145" s="210">
        <f>C48+C49+C103-C109-C112</f>
        <v>224858805.72000003</v>
      </c>
      <c r="D145" s="210">
        <f>D48+D49+D103-D109-D112</f>
        <v>229622187.13</v>
      </c>
    </row>
    <row r="147" spans="1:4" x14ac:dyDescent="0.2">
      <c r="B147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scale="72" orientation="portrait" r:id="rId1"/>
  <ignoredErrors>
    <ignoredError sqref="C16:D1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view="pageBreakPreview" zoomScale="130" zoomScaleNormal="100" zoomScaleSheetLayoutView="130" workbookViewId="0">
      <selection activeCell="B12" sqref="B12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224" t="s">
        <v>600</v>
      </c>
      <c r="B1" s="225"/>
      <c r="C1" s="226"/>
    </row>
    <row r="2" spans="1:3" s="30" customFormat="1" ht="18" customHeight="1" x14ac:dyDescent="0.25">
      <c r="A2" s="227" t="s">
        <v>505</v>
      </c>
      <c r="B2" s="228"/>
      <c r="C2" s="229"/>
    </row>
    <row r="3" spans="1:3" s="30" customFormat="1" ht="18" customHeight="1" x14ac:dyDescent="0.25">
      <c r="A3" s="227" t="s">
        <v>602</v>
      </c>
      <c r="B3" s="228"/>
      <c r="C3" s="229"/>
    </row>
    <row r="4" spans="1:3" s="32" customFormat="1" ht="18" customHeight="1" x14ac:dyDescent="0.2">
      <c r="A4" s="230" t="s">
        <v>506</v>
      </c>
      <c r="B4" s="231"/>
      <c r="C4" s="232"/>
    </row>
    <row r="5" spans="1:3" s="32" customFormat="1" ht="18" customHeight="1" x14ac:dyDescent="0.2">
      <c r="A5" s="233" t="s">
        <v>405</v>
      </c>
      <c r="B5" s="234"/>
      <c r="C5" s="146">
        <v>2024</v>
      </c>
    </row>
    <row r="6" spans="1:3" x14ac:dyDescent="0.2">
      <c r="A6" s="47" t="s">
        <v>434</v>
      </c>
      <c r="B6" s="47"/>
      <c r="C6" s="204">
        <v>536897283.21000004</v>
      </c>
    </row>
    <row r="7" spans="1:3" x14ac:dyDescent="0.2">
      <c r="A7" s="48"/>
      <c r="B7" s="49"/>
      <c r="C7" s="50"/>
    </row>
    <row r="8" spans="1:3" x14ac:dyDescent="0.2">
      <c r="A8" s="57" t="s">
        <v>435</v>
      </c>
      <c r="B8" s="57"/>
      <c r="C8" s="93">
        <f>SUM(C9:C14)</f>
        <v>0</v>
      </c>
    </row>
    <row r="9" spans="1:3" x14ac:dyDescent="0.2">
      <c r="A9" s="64" t="s">
        <v>436</v>
      </c>
      <c r="B9" s="63" t="s">
        <v>260</v>
      </c>
      <c r="C9" s="94">
        <v>0</v>
      </c>
    </row>
    <row r="10" spans="1:3" x14ac:dyDescent="0.2">
      <c r="A10" s="51" t="s">
        <v>437</v>
      </c>
      <c r="B10" s="52" t="s">
        <v>446</v>
      </c>
      <c r="C10" s="94">
        <v>0</v>
      </c>
    </row>
    <row r="11" spans="1:3" x14ac:dyDescent="0.2">
      <c r="A11" s="51" t="s">
        <v>438</v>
      </c>
      <c r="B11" s="52" t="s">
        <v>268</v>
      </c>
      <c r="C11" s="94">
        <v>0</v>
      </c>
    </row>
    <row r="12" spans="1:3" x14ac:dyDescent="0.2">
      <c r="A12" s="51" t="s">
        <v>439</v>
      </c>
      <c r="B12" s="52" t="s">
        <v>269</v>
      </c>
      <c r="C12" s="94">
        <v>0</v>
      </c>
    </row>
    <row r="13" spans="1:3" x14ac:dyDescent="0.2">
      <c r="A13" s="51" t="s">
        <v>440</v>
      </c>
      <c r="B13" s="52" t="s">
        <v>270</v>
      </c>
      <c r="C13" s="94">
        <v>0</v>
      </c>
    </row>
    <row r="14" spans="1:3" x14ac:dyDescent="0.2">
      <c r="A14" s="53" t="s">
        <v>441</v>
      </c>
      <c r="B14" s="54" t="s">
        <v>442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597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445</v>
      </c>
      <c r="C17" s="94">
        <v>0</v>
      </c>
    </row>
    <row r="18" spans="1:3" x14ac:dyDescent="0.2">
      <c r="A18" s="59">
        <v>3.2</v>
      </c>
      <c r="B18" s="52" t="s">
        <v>443</v>
      </c>
      <c r="C18" s="94">
        <v>0</v>
      </c>
    </row>
    <row r="19" spans="1:3" x14ac:dyDescent="0.2">
      <c r="A19" s="59">
        <v>3.3</v>
      </c>
      <c r="B19" s="54" t="s">
        <v>444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548</v>
      </c>
      <c r="B21" s="62"/>
      <c r="C21" s="92">
        <f>C6+C8-C16</f>
        <v>536897283.21000004</v>
      </c>
    </row>
    <row r="23" spans="1:3" x14ac:dyDescent="0.2">
      <c r="B23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scale="84"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view="pageBreakPreview" zoomScaleNormal="100" zoomScaleSheetLayoutView="100" workbookViewId="0">
      <selection activeCell="B12" sqref="B12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235" t="s">
        <v>600</v>
      </c>
      <c r="B1" s="236"/>
      <c r="C1" s="237"/>
    </row>
    <row r="2" spans="1:3" s="33" customFormat="1" ht="18.95" customHeight="1" x14ac:dyDescent="0.25">
      <c r="A2" s="238" t="s">
        <v>507</v>
      </c>
      <c r="B2" s="239"/>
      <c r="C2" s="240"/>
    </row>
    <row r="3" spans="1:3" s="33" customFormat="1" ht="18.95" customHeight="1" x14ac:dyDescent="0.25">
      <c r="A3" s="238" t="s">
        <v>602</v>
      </c>
      <c r="B3" s="239"/>
      <c r="C3" s="240"/>
    </row>
    <row r="4" spans="1:3" x14ac:dyDescent="0.2">
      <c r="A4" s="230" t="s">
        <v>506</v>
      </c>
      <c r="B4" s="231"/>
      <c r="C4" s="232"/>
    </row>
    <row r="5" spans="1:3" ht="22.15" customHeight="1" x14ac:dyDescent="0.2">
      <c r="A5" s="241" t="s">
        <v>405</v>
      </c>
      <c r="B5" s="242"/>
      <c r="C5" s="146">
        <v>2024</v>
      </c>
    </row>
    <row r="6" spans="1:3" x14ac:dyDescent="0.2">
      <c r="A6" s="72" t="s">
        <v>447</v>
      </c>
      <c r="B6" s="47"/>
      <c r="C6" s="207">
        <v>579169360.15999997</v>
      </c>
    </row>
    <row r="7" spans="1:3" x14ac:dyDescent="0.2">
      <c r="A7" s="66"/>
      <c r="B7" s="49"/>
      <c r="C7" s="67"/>
    </row>
    <row r="8" spans="1:3" x14ac:dyDescent="0.2">
      <c r="A8" s="57" t="s">
        <v>448</v>
      </c>
      <c r="B8" s="68"/>
      <c r="C8" s="93">
        <f>SUM(C9:C29)</f>
        <v>263445189.31</v>
      </c>
    </row>
    <row r="9" spans="1:3" x14ac:dyDescent="0.2">
      <c r="A9" s="82">
        <v>2.1</v>
      </c>
      <c r="B9" s="73" t="s">
        <v>288</v>
      </c>
      <c r="C9" s="205">
        <v>0</v>
      </c>
    </row>
    <row r="10" spans="1:3" x14ac:dyDescent="0.2">
      <c r="A10" s="82">
        <v>2.2000000000000002</v>
      </c>
      <c r="B10" s="73" t="s">
        <v>285</v>
      </c>
      <c r="C10" s="205">
        <v>0</v>
      </c>
    </row>
    <row r="11" spans="1:3" x14ac:dyDescent="0.2">
      <c r="A11" s="78">
        <v>2.2999999999999998</v>
      </c>
      <c r="B11" s="65" t="s">
        <v>157</v>
      </c>
      <c r="C11" s="205">
        <v>1197921.72</v>
      </c>
    </row>
    <row r="12" spans="1:3" x14ac:dyDescent="0.2">
      <c r="A12" s="78">
        <v>2.4</v>
      </c>
      <c r="B12" s="65" t="s">
        <v>158</v>
      </c>
      <c r="C12" s="205">
        <v>277862.45</v>
      </c>
    </row>
    <row r="13" spans="1:3" x14ac:dyDescent="0.2">
      <c r="A13" s="78">
        <v>2.5</v>
      </c>
      <c r="B13" s="65" t="s">
        <v>159</v>
      </c>
      <c r="C13" s="205">
        <v>80852</v>
      </c>
    </row>
    <row r="14" spans="1:3" x14ac:dyDescent="0.2">
      <c r="A14" s="78">
        <v>2.6</v>
      </c>
      <c r="B14" s="65" t="s">
        <v>160</v>
      </c>
      <c r="C14" s="205">
        <v>14565849.9</v>
      </c>
    </row>
    <row r="15" spans="1:3" x14ac:dyDescent="0.2">
      <c r="A15" s="78">
        <v>2.7</v>
      </c>
      <c r="B15" s="65" t="s">
        <v>161</v>
      </c>
      <c r="C15" s="205">
        <v>0</v>
      </c>
    </row>
    <row r="16" spans="1:3" x14ac:dyDescent="0.2">
      <c r="A16" s="78">
        <v>2.8</v>
      </c>
      <c r="B16" s="65" t="s">
        <v>162</v>
      </c>
      <c r="C16" s="205">
        <v>3315321.88</v>
      </c>
    </row>
    <row r="17" spans="1:3" x14ac:dyDescent="0.2">
      <c r="A17" s="78">
        <v>2.9</v>
      </c>
      <c r="B17" s="65" t="s">
        <v>164</v>
      </c>
      <c r="C17" s="205">
        <v>0</v>
      </c>
    </row>
    <row r="18" spans="1:3" x14ac:dyDescent="0.2">
      <c r="A18" s="78" t="s">
        <v>449</v>
      </c>
      <c r="B18" s="65" t="s">
        <v>450</v>
      </c>
      <c r="C18" s="205">
        <v>0</v>
      </c>
    </row>
    <row r="19" spans="1:3" x14ac:dyDescent="0.2">
      <c r="A19" s="78" t="s">
        <v>475</v>
      </c>
      <c r="B19" s="65" t="s">
        <v>166</v>
      </c>
      <c r="C19" s="205">
        <v>66851.850000000006</v>
      </c>
    </row>
    <row r="20" spans="1:3" x14ac:dyDescent="0.2">
      <c r="A20" s="78" t="s">
        <v>476</v>
      </c>
      <c r="B20" s="65" t="s">
        <v>451</v>
      </c>
      <c r="C20" s="205">
        <v>240907121.41999999</v>
      </c>
    </row>
    <row r="21" spans="1:3" x14ac:dyDescent="0.2">
      <c r="A21" s="78" t="s">
        <v>477</v>
      </c>
      <c r="B21" s="65" t="s">
        <v>452</v>
      </c>
      <c r="C21" s="205">
        <v>3033408.09</v>
      </c>
    </row>
    <row r="22" spans="1:3" x14ac:dyDescent="0.2">
      <c r="A22" s="78" t="s">
        <v>478</v>
      </c>
      <c r="B22" s="65" t="s">
        <v>453</v>
      </c>
      <c r="C22" s="96">
        <v>0</v>
      </c>
    </row>
    <row r="23" spans="1:3" x14ac:dyDescent="0.2">
      <c r="A23" s="78" t="s">
        <v>454</v>
      </c>
      <c r="B23" s="65" t="s">
        <v>455</v>
      </c>
      <c r="C23" s="96">
        <v>0</v>
      </c>
    </row>
    <row r="24" spans="1:3" x14ac:dyDescent="0.2">
      <c r="A24" s="78" t="s">
        <v>456</v>
      </c>
      <c r="B24" s="65" t="s">
        <v>457</v>
      </c>
      <c r="C24" s="96">
        <v>0</v>
      </c>
    </row>
    <row r="25" spans="1:3" x14ac:dyDescent="0.2">
      <c r="A25" s="78" t="s">
        <v>458</v>
      </c>
      <c r="B25" s="65" t="s">
        <v>459</v>
      </c>
      <c r="C25" s="96">
        <v>0</v>
      </c>
    </row>
    <row r="26" spans="1:3" x14ac:dyDescent="0.2">
      <c r="A26" s="78" t="s">
        <v>460</v>
      </c>
      <c r="B26" s="65" t="s">
        <v>461</v>
      </c>
      <c r="C26" s="96">
        <v>0</v>
      </c>
    </row>
    <row r="27" spans="1:3" x14ac:dyDescent="0.2">
      <c r="A27" s="78" t="s">
        <v>462</v>
      </c>
      <c r="B27" s="65" t="s">
        <v>463</v>
      </c>
      <c r="C27" s="96">
        <v>0</v>
      </c>
    </row>
    <row r="28" spans="1:3" x14ac:dyDescent="0.2">
      <c r="A28" s="78" t="s">
        <v>464</v>
      </c>
      <c r="B28" s="65" t="s">
        <v>465</v>
      </c>
      <c r="C28" s="96">
        <v>0</v>
      </c>
    </row>
    <row r="29" spans="1:3" x14ac:dyDescent="0.2">
      <c r="A29" s="78" t="s">
        <v>466</v>
      </c>
      <c r="B29" s="73" t="s">
        <v>467</v>
      </c>
      <c r="C29" s="96">
        <v>0</v>
      </c>
    </row>
    <row r="30" spans="1:3" x14ac:dyDescent="0.2">
      <c r="A30" s="79"/>
      <c r="B30" s="74"/>
      <c r="C30" s="75"/>
    </row>
    <row r="31" spans="1:3" x14ac:dyDescent="0.2">
      <c r="A31" s="76" t="s">
        <v>468</v>
      </c>
      <c r="B31" s="77"/>
      <c r="C31" s="97">
        <f>SUM(C32:C38)</f>
        <v>208761929.5</v>
      </c>
    </row>
    <row r="32" spans="1:3" x14ac:dyDescent="0.2">
      <c r="A32" s="78" t="s">
        <v>469</v>
      </c>
      <c r="B32" s="65" t="s">
        <v>357</v>
      </c>
      <c r="C32" s="206">
        <v>14948055.289999999</v>
      </c>
    </row>
    <row r="33" spans="1:3" x14ac:dyDescent="0.2">
      <c r="A33" s="78" t="s">
        <v>470</v>
      </c>
      <c r="B33" s="65" t="s">
        <v>40</v>
      </c>
      <c r="C33" s="206">
        <v>0</v>
      </c>
    </row>
    <row r="34" spans="1:3" x14ac:dyDescent="0.2">
      <c r="A34" s="78" t="s">
        <v>471</v>
      </c>
      <c r="B34" s="65" t="s">
        <v>367</v>
      </c>
      <c r="C34" s="206">
        <v>0</v>
      </c>
    </row>
    <row r="35" spans="1:3" x14ac:dyDescent="0.2">
      <c r="A35" s="78" t="s">
        <v>472</v>
      </c>
      <c r="B35" s="65" t="s">
        <v>373</v>
      </c>
      <c r="C35" s="206">
        <v>0</v>
      </c>
    </row>
    <row r="36" spans="1:3" x14ac:dyDescent="0.2">
      <c r="A36" s="78" t="s">
        <v>473</v>
      </c>
      <c r="B36" s="65" t="s">
        <v>381</v>
      </c>
      <c r="C36" s="206">
        <v>193813874.21000001</v>
      </c>
    </row>
    <row r="37" spans="1:3" x14ac:dyDescent="0.2">
      <c r="A37" s="78" t="s">
        <v>550</v>
      </c>
      <c r="B37" s="65" t="s">
        <v>598</v>
      </c>
      <c r="C37" s="96">
        <v>0</v>
      </c>
    </row>
    <row r="38" spans="1:3" x14ac:dyDescent="0.2">
      <c r="A38" s="78" t="s">
        <v>551</v>
      </c>
      <c r="B38" s="73" t="s">
        <v>474</v>
      </c>
      <c r="C38" s="98">
        <v>0</v>
      </c>
    </row>
    <row r="39" spans="1:3" x14ac:dyDescent="0.2">
      <c r="A39" s="66"/>
      <c r="B39" s="69"/>
      <c r="C39" s="70"/>
    </row>
    <row r="40" spans="1:3" x14ac:dyDescent="0.2">
      <c r="A40" s="71" t="s">
        <v>549</v>
      </c>
      <c r="B40" s="47"/>
      <c r="C40" s="92">
        <f>C6-C8+C31</f>
        <v>524486100.34999996</v>
      </c>
    </row>
    <row r="42" spans="1:3" x14ac:dyDescent="0.2">
      <c r="B42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scale="7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view="pageBreakPreview" zoomScaleNormal="100" zoomScaleSheetLayoutView="100" workbookViewId="0">
      <selection activeCell="B6" sqref="B6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223" t="s">
        <v>600</v>
      </c>
      <c r="B1" s="244"/>
      <c r="C1" s="244"/>
      <c r="D1" s="244"/>
      <c r="E1" s="244"/>
      <c r="F1" s="244"/>
      <c r="G1" s="21" t="s">
        <v>497</v>
      </c>
      <c r="H1" s="22">
        <v>2024</v>
      </c>
    </row>
    <row r="2" spans="1:10" ht="18.95" customHeight="1" x14ac:dyDescent="0.2">
      <c r="A2" s="223" t="s">
        <v>508</v>
      </c>
      <c r="B2" s="244"/>
      <c r="C2" s="244"/>
      <c r="D2" s="244"/>
      <c r="E2" s="244"/>
      <c r="F2" s="244"/>
      <c r="G2" s="21" t="s">
        <v>498</v>
      </c>
      <c r="H2" s="22" t="s">
        <v>500</v>
      </c>
    </row>
    <row r="3" spans="1:10" ht="18.95" customHeight="1" x14ac:dyDescent="0.2">
      <c r="A3" s="245" t="s">
        <v>602</v>
      </c>
      <c r="B3" s="246"/>
      <c r="C3" s="246"/>
      <c r="D3" s="246"/>
      <c r="E3" s="246"/>
      <c r="F3" s="246"/>
      <c r="G3" s="21" t="s">
        <v>499</v>
      </c>
      <c r="H3" s="22">
        <v>3</v>
      </c>
    </row>
    <row r="4" spans="1:10" x14ac:dyDescent="0.2">
      <c r="A4" s="245" t="str">
        <f>'Notas a los Edos Financieros'!A4</f>
        <v>(Cifras en Pesos)</v>
      </c>
      <c r="B4" s="246"/>
      <c r="C4" s="246"/>
      <c r="D4" s="246"/>
      <c r="E4" s="246"/>
      <c r="F4" s="246"/>
      <c r="G4" s="145"/>
      <c r="H4" s="145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50571.8</v>
      </c>
      <c r="D24" s="28">
        <v>8631.7999999999993</v>
      </c>
      <c r="E24" s="28">
        <v>-64800.6</v>
      </c>
      <c r="F24" s="28">
        <f t="shared" si="0"/>
        <v>-5596.9999999999927</v>
      </c>
    </row>
    <row r="25" spans="1:6" x14ac:dyDescent="0.2">
      <c r="A25" s="23">
        <v>7340</v>
      </c>
      <c r="B25" s="23" t="s">
        <v>63</v>
      </c>
      <c r="C25" s="28">
        <v>-50571.8</v>
      </c>
      <c r="D25" s="28">
        <v>64800.6</v>
      </c>
      <c r="E25" s="28">
        <v>-8631.7999999999993</v>
      </c>
      <c r="F25" s="28">
        <f t="shared" si="0"/>
        <v>5596.9999999999964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139" t="s">
        <v>601</v>
      </c>
    </row>
    <row r="38" spans="1:6" x14ac:dyDescent="0.2">
      <c r="B38" s="35"/>
      <c r="C38" s="28"/>
      <c r="D38" s="28"/>
      <c r="E38" s="28"/>
      <c r="F38" s="28"/>
    </row>
    <row r="39" spans="1:6" x14ac:dyDescent="0.2">
      <c r="B39" s="243" t="s">
        <v>552</v>
      </c>
      <c r="C39" s="243"/>
      <c r="D39" s="28"/>
      <c r="E39" s="28"/>
      <c r="F39" s="28"/>
    </row>
    <row r="40" spans="1:6" x14ac:dyDescent="0.2">
      <c r="B40" s="141" t="s">
        <v>405</v>
      </c>
      <c r="C40" s="147">
        <f>H1</f>
        <v>2024</v>
      </c>
      <c r="D40" s="28"/>
      <c r="E40" s="28"/>
      <c r="F40" s="28"/>
    </row>
    <row r="41" spans="1:6" x14ac:dyDescent="0.2">
      <c r="A41" s="23">
        <v>8110</v>
      </c>
      <c r="B41" s="111" t="s">
        <v>52</v>
      </c>
      <c r="C41" s="112">
        <v>0</v>
      </c>
      <c r="D41" s="28"/>
      <c r="E41" s="28"/>
      <c r="F41" s="28"/>
    </row>
    <row r="42" spans="1:6" x14ac:dyDescent="0.2">
      <c r="A42" s="23">
        <v>8120</v>
      </c>
      <c r="B42" s="111" t="s">
        <v>51</v>
      </c>
      <c r="C42" s="112">
        <v>0</v>
      </c>
      <c r="D42" s="28"/>
      <c r="E42" s="28"/>
      <c r="F42" s="28"/>
    </row>
    <row r="43" spans="1:6" x14ac:dyDescent="0.2">
      <c r="A43" s="23">
        <v>8130</v>
      </c>
      <c r="B43" s="111" t="s">
        <v>50</v>
      </c>
      <c r="C43" s="112">
        <v>0</v>
      </c>
      <c r="D43" s="28"/>
      <c r="E43" s="28"/>
      <c r="F43" s="28"/>
    </row>
    <row r="44" spans="1:6" x14ac:dyDescent="0.2">
      <c r="A44" s="23">
        <v>8140</v>
      </c>
      <c r="B44" s="111" t="s">
        <v>49</v>
      </c>
      <c r="C44" s="112">
        <v>0</v>
      </c>
      <c r="D44" s="28"/>
      <c r="E44" s="28"/>
      <c r="F44" s="28"/>
    </row>
    <row r="45" spans="1:6" x14ac:dyDescent="0.2">
      <c r="A45" s="23">
        <v>8150</v>
      </c>
      <c r="B45" s="111" t="s">
        <v>48</v>
      </c>
      <c r="C45" s="112">
        <v>0</v>
      </c>
      <c r="D45" s="28"/>
      <c r="E45" s="28"/>
      <c r="F45" s="28"/>
    </row>
    <row r="46" spans="1:6" x14ac:dyDescent="0.2">
      <c r="B46" s="142"/>
      <c r="C46" s="143"/>
      <c r="D46" s="28"/>
      <c r="E46" s="28"/>
      <c r="F46" s="28"/>
    </row>
    <row r="47" spans="1:6" x14ac:dyDescent="0.2">
      <c r="B47" s="149"/>
      <c r="C47" s="150"/>
      <c r="D47" s="28"/>
      <c r="E47" s="28"/>
      <c r="F47" s="28"/>
    </row>
    <row r="48" spans="1:6" x14ac:dyDescent="0.2">
      <c r="B48" s="243" t="s">
        <v>553</v>
      </c>
      <c r="C48" s="243"/>
    </row>
    <row r="49" spans="1:3" x14ac:dyDescent="0.2">
      <c r="B49" s="148" t="s">
        <v>405</v>
      </c>
      <c r="C49" s="147">
        <f>H1</f>
        <v>2024</v>
      </c>
    </row>
    <row r="50" spans="1:3" x14ac:dyDescent="0.2">
      <c r="A50" s="23">
        <v>8210</v>
      </c>
      <c r="B50" s="111" t="s">
        <v>47</v>
      </c>
      <c r="C50" s="113">
        <v>0</v>
      </c>
    </row>
    <row r="51" spans="1:3" x14ac:dyDescent="0.2">
      <c r="A51" s="23">
        <v>8220</v>
      </c>
      <c r="B51" s="111" t="s">
        <v>46</v>
      </c>
      <c r="C51" s="113">
        <v>0</v>
      </c>
    </row>
    <row r="52" spans="1:3" x14ac:dyDescent="0.2">
      <c r="A52" s="23">
        <v>8230</v>
      </c>
      <c r="B52" s="111" t="s">
        <v>599</v>
      </c>
      <c r="C52" s="113">
        <v>0</v>
      </c>
    </row>
    <row r="53" spans="1:3" x14ac:dyDescent="0.2">
      <c r="A53" s="23">
        <v>8240</v>
      </c>
      <c r="B53" s="111" t="s">
        <v>45</v>
      </c>
      <c r="C53" s="113">
        <v>0</v>
      </c>
    </row>
    <row r="54" spans="1:3" x14ac:dyDescent="0.2">
      <c r="A54" s="23">
        <v>8250</v>
      </c>
      <c r="B54" s="111" t="s">
        <v>44</v>
      </c>
      <c r="C54" s="113">
        <v>0</v>
      </c>
    </row>
    <row r="55" spans="1:3" x14ac:dyDescent="0.2">
      <c r="A55" s="23">
        <v>8260</v>
      </c>
      <c r="B55" s="111" t="s">
        <v>43</v>
      </c>
      <c r="C55" s="113">
        <v>0</v>
      </c>
    </row>
    <row r="56" spans="1:3" x14ac:dyDescent="0.2">
      <c r="A56" s="23">
        <v>8270</v>
      </c>
      <c r="B56" s="111" t="s">
        <v>42</v>
      </c>
      <c r="C56" s="113">
        <v>0</v>
      </c>
    </row>
    <row r="58" spans="1:3" x14ac:dyDescent="0.2">
      <c r="B58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  <pageSetup scale="5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ACT!Área_de_impresión</vt:lpstr>
      <vt:lpstr>Conciliacion_Eg!Área_de_impresión</vt:lpstr>
      <vt:lpstr>Conciliacion_Ig!Área_de_impresión</vt:lpstr>
      <vt:lpstr>EFE!Área_de_impresión</vt:lpstr>
      <vt:lpstr>ESF!Área_de_impresión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2025-01-29T10:18:22Z</cp:lastPrinted>
  <dcterms:created xsi:type="dcterms:W3CDTF">2012-12-11T20:36:24Z</dcterms:created>
  <dcterms:modified xsi:type="dcterms:W3CDTF">2025-02-05T21:19:18Z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